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'Бюджет'!$5:$6</definedName>
  </definedNames>
  <calcPr fullCalcOnLoad="1"/>
</workbook>
</file>

<file path=xl/sharedStrings.xml><?xml version="1.0" encoding="utf-8"?>
<sst xmlns="http://schemas.openxmlformats.org/spreadsheetml/2006/main" count="865" uniqueCount="236">
  <si>
    <t>руб.</t>
  </si>
  <si>
    <t/>
  </si>
  <si>
    <t>КВСР</t>
  </si>
  <si>
    <t>КФСР</t>
  </si>
  <si>
    <t>КЦСР</t>
  </si>
  <si>
    <t>КВР</t>
  </si>
  <si>
    <t>КОСГУ</t>
  </si>
  <si>
    <t>435</t>
  </si>
  <si>
    <t>Администрация</t>
  </si>
  <si>
    <t>030</t>
  </si>
  <si>
    <t>Субсидия на разработку проекта планировки территории IV микрорайона</t>
  </si>
  <si>
    <t>0412</t>
  </si>
  <si>
    <t>5221900</t>
  </si>
  <si>
    <t>003</t>
  </si>
  <si>
    <t>226</t>
  </si>
  <si>
    <t>046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</si>
  <si>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</si>
  <si>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1003</t>
  </si>
  <si>
    <t>5221902</t>
  </si>
  <si>
    <t>068</t>
  </si>
  <si>
    <t>262</t>
  </si>
  <si>
    <t>047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</si>
  <si>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</si>
  <si>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5221901</t>
  </si>
  <si>
    <t>051</t>
  </si>
  <si>
    <t>Субсидия на выплату премий победителям конкурса соц-экон.развития МО</t>
  </si>
  <si>
    <t>0020400</t>
  </si>
  <si>
    <t>500</t>
  </si>
  <si>
    <t>290</t>
  </si>
  <si>
    <t>0908</t>
  </si>
  <si>
    <t>222</t>
  </si>
  <si>
    <t>340</t>
  </si>
  <si>
    <t>063</t>
  </si>
  <si>
    <t>0707</t>
  </si>
  <si>
    <t>4310100</t>
  </si>
  <si>
    <t>310</t>
  </si>
  <si>
    <t>330</t>
  </si>
  <si>
    <t>Субвенция по государственной регистрации актов гражданского состояния</t>
  </si>
  <si>
    <t>0114</t>
  </si>
  <si>
    <t>0013800</t>
  </si>
  <si>
    <t>001</t>
  </si>
  <si>
    <t>211</t>
  </si>
  <si>
    <t>212</t>
  </si>
  <si>
    <t>213</t>
  </si>
  <si>
    <t>221</t>
  </si>
  <si>
    <t>223</t>
  </si>
  <si>
    <t>225</t>
  </si>
  <si>
    <t>040</t>
  </si>
  <si>
    <t>Дотация по РГО № 180-р</t>
  </si>
  <si>
    <t>440</t>
  </si>
  <si>
    <t>МУ "Жилищно-коммунальное хозяйство"</t>
  </si>
  <si>
    <t>024</t>
  </si>
  <si>
    <t>Субсидии на финансирование расходов на оплату ТЭР, услуг водоснабжения, водоотведения и электрической энергии, расходуемой на уличное освещение</t>
  </si>
  <si>
    <t>905</t>
  </si>
  <si>
    <t>071</t>
  </si>
  <si>
    <t>Субсидия на газопровод высокого давления от пункта газораспределительного блочного по ул.Больничной до газораспр.пункта №7 по ул.Крылова</t>
  </si>
  <si>
    <t>0505</t>
  </si>
  <si>
    <t>441</t>
  </si>
  <si>
    <t>Управление муниципальным образованием</t>
  </si>
  <si>
    <t>Субвенция на обеспечение государственных гарантий прав граждан в сфере образования</t>
  </si>
  <si>
    <t>0702</t>
  </si>
  <si>
    <t>4219953</t>
  </si>
  <si>
    <t>016</t>
  </si>
  <si>
    <t>Субсидии (образование)  на выплату библиотечным работникам лечебного пособия и ежемесячной надбавки к заработной плате за выслугу лет</t>
  </si>
  <si>
    <t>4219900</t>
  </si>
  <si>
    <t>906</t>
  </si>
  <si>
    <t>4339949</t>
  </si>
  <si>
    <t>019</t>
  </si>
  <si>
    <t>Субвенции на организацию предоставления дошкольного и общего образования в муниципальных специальных (коррекционных) образовательных учреждениях для обучающихся воспитанников с отклонениями в развитии</t>
  </si>
  <si>
    <t>022</t>
  </si>
  <si>
    <t>Субсидии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</si>
  <si>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4219908</t>
  </si>
  <si>
    <t>0701</t>
  </si>
  <si>
    <t>4209900</t>
  </si>
  <si>
    <t>4239900</t>
  </si>
  <si>
    <t>029</t>
  </si>
  <si>
    <t>Субвенция на организацию воспитания и обучения детей-инвалидов на дому и в дошкольных учреждениях</t>
  </si>
  <si>
    <t>910</t>
  </si>
  <si>
    <t>036</t>
  </si>
  <si>
    <t>Субсидия по ОЦП Рразвитие дошк.образования" на выплату ежемесячной надбавки воспит., мл.воспит.,помощникам воспит.,раб. с дет.дошкол.возр. в МДОУ</t>
  </si>
  <si>
    <t>049</t>
  </si>
  <si>
    <t>ОЦП реализации нац.проекта "Образование", надбавка молодым специалистам</t>
  </si>
  <si>
    <t>4339900</t>
  </si>
  <si>
    <t>060</t>
  </si>
  <si>
    <t>Дотация по РГО № 948-р от 01.07.08 г. занятость подростков</t>
  </si>
  <si>
    <t>061</t>
  </si>
  <si>
    <t>Дотация по РГО № 1045-р от 14.07.2008 г., доп.места в МДОУ</t>
  </si>
  <si>
    <t>066</t>
  </si>
  <si>
    <t>Субсидия на приобретение зоографических карт для муницип.образовательных учреждений</t>
  </si>
  <si>
    <t>072</t>
  </si>
  <si>
    <t>Субсидия на комплектование библиотечного фонда муниципальных образовательных учреждений</t>
  </si>
  <si>
    <t>0709</t>
  </si>
  <si>
    <t>4529900</t>
  </si>
  <si>
    <t>076</t>
  </si>
  <si>
    <t>Субсидия на подписку российских детских популярных журналов 2008 год</t>
  </si>
  <si>
    <t>1004</t>
  </si>
  <si>
    <t>5201000</t>
  </si>
  <si>
    <t>005</t>
  </si>
  <si>
    <t>079</t>
  </si>
  <si>
    <t>Субсидия на оказание единовременной материальной помощи молодым специалистам</t>
  </si>
  <si>
    <t>170</t>
  </si>
  <si>
    <t>Субвенция на ежемесячное денежное вознаграждение за классное руководство</t>
  </si>
  <si>
    <t>5200900</t>
  </si>
  <si>
    <t>243</t>
  </si>
  <si>
    <t>Субвенция на компенсацию части родит.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</si>
  <si>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443</t>
  </si>
  <si>
    <t>Управление культуры</t>
  </si>
  <si>
    <t>028</t>
  </si>
  <si>
    <t>Субсидии на комплектование книжных фондов библиотек МО</t>
  </si>
  <si>
    <t>0801</t>
  </si>
  <si>
    <t>4500600</t>
  </si>
  <si>
    <t>4429900</t>
  </si>
  <si>
    <t>444</t>
  </si>
  <si>
    <t>МЛПУ ЦРБ</t>
  </si>
  <si>
    <t>0901</t>
  </si>
  <si>
    <t>4709900</t>
  </si>
  <si>
    <t>035</t>
  </si>
  <si>
    <t>ОЦП "Дети Южного Урала", п/программа "Здоровый ребенок"</t>
  </si>
  <si>
    <t>0910</t>
  </si>
  <si>
    <t>5221603</t>
  </si>
  <si>
    <t>038</t>
  </si>
  <si>
    <t>Дотация по РГО № 179-р</t>
  </si>
  <si>
    <t>0904</t>
  </si>
  <si>
    <t>042</t>
  </si>
  <si>
    <t>ОЦП реализации нац.проекта "Здоровье" оснащение травмоцентров</t>
  </si>
  <si>
    <t>5221800</t>
  </si>
  <si>
    <t>045</t>
  </si>
  <si>
    <t>ОЦП "Противодействия злоупотреблению наркот.ср-вами и психотропными веществами и их незаконному обороту в Челяб.области"</t>
  </si>
  <si>
    <t>5220900</t>
  </si>
  <si>
    <t>053</t>
  </si>
  <si>
    <t>НП"Здоровье", субсидия на обеспечение полноценным питанием детей до года</t>
  </si>
  <si>
    <t>055</t>
  </si>
  <si>
    <t>НП "Здоровье", субсидия на  организацию работы врачей общей практики</t>
  </si>
  <si>
    <t>220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</si>
  <si>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</si>
  <si>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</si>
  <si>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445</t>
  </si>
  <si>
    <t>МУ "Физкультура и спорт"</t>
  </si>
  <si>
    <t>4829900</t>
  </si>
  <si>
    <t>059</t>
  </si>
  <si>
    <t>Субсидия на развитие МУ спорт.направленности (Пост.пр. 155-п)</t>
  </si>
  <si>
    <t>446</t>
  </si>
  <si>
    <t>Управление социальной защиты населения</t>
  </si>
  <si>
    <t>002</t>
  </si>
  <si>
    <t>Субсидии на организацию работы органов управления социальной защиты населения</t>
  </si>
  <si>
    <t>1006</t>
  </si>
  <si>
    <t>0020406</t>
  </si>
  <si>
    <t>Субвенции на реализацию переданных государственных полномочий по социальному обслуживанию населения</t>
  </si>
  <si>
    <t>1002</t>
  </si>
  <si>
    <t>5079950</t>
  </si>
  <si>
    <t>025</t>
  </si>
  <si>
    <t>Субвенции на предоставление гражданам субсидий на оплату жилых помещений и коммунальных услуг</t>
  </si>
  <si>
    <t>5054800</t>
  </si>
  <si>
    <t>0020434</t>
  </si>
  <si>
    <t>027</t>
  </si>
  <si>
    <t>Субвенции на выплату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родителя)</t>
  </si>
  <si>
    <t>5201300</t>
  </si>
  <si>
    <t>909</t>
  </si>
  <si>
    <t>037</t>
  </si>
  <si>
    <t>Субвенция на обеспечение мер соц.поддержки граждан, имеющих звание "Ветеран труда Челябинской области"</t>
  </si>
  <si>
    <t>5050063</t>
  </si>
  <si>
    <t>043</t>
  </si>
  <si>
    <t>ОЦП "Соц.поддержка инвалидов в Челябинской области" обустройство пандусов</t>
  </si>
  <si>
    <t>5220600</t>
  </si>
  <si>
    <t>565</t>
  </si>
  <si>
    <t>Субсидии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</si>
  <si>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</si>
  <si>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Доп. ФК 2008 год</t>
  </si>
  <si>
    <t>Всего</t>
  </si>
  <si>
    <t>в том числе</t>
  </si>
  <si>
    <t>Остаток средств областного бюджета</t>
  </si>
  <si>
    <t>Остаток средств местного бюджета</t>
  </si>
  <si>
    <t>Доп.ФК</t>
  </si>
  <si>
    <t>Доп.ЭК</t>
  </si>
  <si>
    <t>010</t>
  </si>
  <si>
    <t>000</t>
  </si>
  <si>
    <t>Строительство спортивного комплекса с крытым катком (Остатки 2006 г. по РГО № 1703-р от19.10.2006 г.)</t>
  </si>
  <si>
    <t>1020102</t>
  </si>
  <si>
    <t>Строительство внеплощадочных сетей водоснабжения и канализации к Молодежному комплексу</t>
  </si>
  <si>
    <t>Софинансирование разработки проекта планировки территории IV микрорайона</t>
  </si>
  <si>
    <t>011</t>
  </si>
  <si>
    <t>Ремонт инженерных сетей (БО № 53)</t>
  </si>
  <si>
    <t>0502</t>
  </si>
  <si>
    <t>3510500</t>
  </si>
  <si>
    <t>Устройство кирпичного газового колодца на врезке газопровода высокого давления (БО № 51)</t>
  </si>
  <si>
    <t>447</t>
  </si>
  <si>
    <t>Управление муниципальной собственности</t>
  </si>
  <si>
    <t>Погашение кредиторской задолженности по землеустроительным работам</t>
  </si>
  <si>
    <t>3400300</t>
  </si>
  <si>
    <t>434</t>
  </si>
  <si>
    <t>Городское собрание депутатов</t>
  </si>
  <si>
    <t>Компенсационные выплаты депутатам</t>
  </si>
  <si>
    <t>0103</t>
  </si>
  <si>
    <t>0104</t>
  </si>
  <si>
    <t>Текущее финансирование (остаток дотации по РГО № 1144-р)</t>
  </si>
  <si>
    <t xml:space="preserve">Текущее финансирование </t>
  </si>
  <si>
    <t>Обустройство площадки по 8 Марта (БО 243)</t>
  </si>
  <si>
    <t>Главный распорядитель и цель направления средств</t>
  </si>
  <si>
    <t xml:space="preserve">Погашение кредиторской задолженности   </t>
  </si>
  <si>
    <t>0503</t>
  </si>
  <si>
    <t>6000100</t>
  </si>
  <si>
    <t>6000200</t>
  </si>
  <si>
    <t>6000300</t>
  </si>
  <si>
    <t>6000400</t>
  </si>
  <si>
    <t>6000500</t>
  </si>
  <si>
    <t>7950012</t>
  </si>
  <si>
    <t>7950014</t>
  </si>
  <si>
    <t>7950070</t>
  </si>
  <si>
    <t>482</t>
  </si>
  <si>
    <t>0029900</t>
  </si>
  <si>
    <t>188</t>
  </si>
  <si>
    <t>ОВД по Чебаркульскому городскому округу и Чебаркульскому муниципальному району Челябинской области</t>
  </si>
  <si>
    <t>0302</t>
  </si>
  <si>
    <t>2027600</t>
  </si>
  <si>
    <t>Дотация по РГО № 1045-р от 14.07.2008 г., доп.места в МДОУ д/с № 9</t>
  </si>
  <si>
    <t xml:space="preserve">Погашение кредиторской задолженности по детским садам   </t>
  </si>
  <si>
    <t>Погашение кредиторской задолженности по школам</t>
  </si>
  <si>
    <t>Погашение кредиторской задолженности по внешкольным учреждениям</t>
  </si>
  <si>
    <t>Погашение кредиторской задолженности по коррекционной школе</t>
  </si>
  <si>
    <t xml:space="preserve">Погашение кредиторской задолженности аппарату </t>
  </si>
  <si>
    <t>Погашение кредиторской задолженности по прочим учреждениям</t>
  </si>
  <si>
    <t>0902</t>
  </si>
  <si>
    <t>4789900</t>
  </si>
  <si>
    <t>0906</t>
  </si>
  <si>
    <t>4729900</t>
  </si>
  <si>
    <t>Погашение кредиторской задолженности (стационарная помощь)</t>
  </si>
  <si>
    <t>Погашение кредиторской задолженности (амбулаторная помощь)</t>
  </si>
  <si>
    <t>Погашение кредиторской задолженности (фельдшерско-акушерские пункты)</t>
  </si>
  <si>
    <t>Погашение кредиторской задолженности (скорая медицинская помощь)</t>
  </si>
  <si>
    <t xml:space="preserve"> Погашение кредиторской задолженности (заготовка, переработка, хранение и обеспечение безопасности донорской крови и ее компонентов)</t>
  </si>
  <si>
    <t>ИТОГО</t>
  </si>
  <si>
    <t>Начальник бюджетного отдела _____________________________________________________________С.В.Вахитова</t>
  </si>
  <si>
    <t>Погашение кредиторской задолженности по Дому ветеранов</t>
  </si>
  <si>
    <t>5079900</t>
  </si>
  <si>
    <t>Распределение остатков бюджета МО "Чебаркульский городской округ" на 01.01.2009 г. (уточнение)</t>
  </si>
  <si>
    <t>Приложение №3
к решению Собрания депутатов
Чебаркульского городского округа
от 06.10. 2009 г. № 830
Приложение №9
к решению Собрания депутатов
Чебаркульского городского округа
от "26" декабря 2008 г. №716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</si>
</sst>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b/>
      <i/>
      <sz val="8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4" fillId="0" borderId="8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 wrapText="1"/>
    </xf>
    <xf numFmtId="4" fontId="15" fillId="0" borderId="7" xfId="0" applyNumberFormat="1" applyFont="1" applyBorder="1" applyAlignment="1">
      <alignment horizontal="right" vertical="center"/>
    </xf>
    <xf numFmtId="4" fontId="15" fillId="0" borderId="7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vertical="center" wrapText="1"/>
    </xf>
    <xf numFmtId="4" fontId="14" fillId="0" borderId="8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1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L114"/>
  <sheetViews>
    <sheetView showGridLines="0" tabSelected="1" workbookViewId="0" topLeftCell="A1">
      <selection activeCell="F1" sqref="F1:H1"/>
    </sheetView>
  </sheetViews>
  <sheetFormatPr defaultColWidth="9.140625" defaultRowHeight="12.75" customHeight="1" outlineLevelRow="1"/>
  <cols>
    <col min="1" max="1" width="6.140625" style="0" customWidth="1"/>
    <col min="2" max="2" width="6.28125" style="0" customWidth="1"/>
    <col min="3" max="3" width="56.57421875" style="0" customWidth="1"/>
    <col min="4" max="7" width="6.7109375" style="0" customWidth="1"/>
    <col min="8" max="8" width="5.57421875" style="0" customWidth="1"/>
    <col min="9" max="9" width="5.7109375" style="0" customWidth="1"/>
    <col min="10" max="10" width="13.140625" style="0" customWidth="1"/>
    <col min="11" max="11" width="13.7109375" style="0" customWidth="1"/>
    <col min="12" max="12" width="12.57421875" style="0" customWidth="1"/>
  </cols>
  <sheetData>
    <row r="1" spans="6:8" ht="106.5" customHeight="1">
      <c r="F1" s="51" t="s">
        <v>235</v>
      </c>
      <c r="G1" s="51"/>
      <c r="H1" s="51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>
      <c r="A3" s="53" t="s">
        <v>234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 customHeight="1">
      <c r="A5" s="41" t="s">
        <v>2</v>
      </c>
      <c r="B5" s="41" t="s">
        <v>167</v>
      </c>
      <c r="C5" s="41" t="s">
        <v>197</v>
      </c>
      <c r="D5" s="41" t="s">
        <v>3</v>
      </c>
      <c r="E5" s="41" t="s">
        <v>4</v>
      </c>
      <c r="F5" s="41" t="s">
        <v>5</v>
      </c>
      <c r="G5" s="41" t="s">
        <v>6</v>
      </c>
      <c r="H5" s="54" t="s">
        <v>172</v>
      </c>
      <c r="I5" s="54" t="s">
        <v>173</v>
      </c>
      <c r="J5" s="56" t="s">
        <v>168</v>
      </c>
      <c r="K5" s="58" t="s">
        <v>169</v>
      </c>
      <c r="L5" s="59"/>
    </row>
    <row r="6" spans="1:12" ht="42" customHeight="1">
      <c r="A6" s="42"/>
      <c r="B6" s="42"/>
      <c r="C6" s="42"/>
      <c r="D6" s="42"/>
      <c r="E6" s="42"/>
      <c r="F6" s="42"/>
      <c r="G6" s="42"/>
      <c r="H6" s="55"/>
      <c r="I6" s="55"/>
      <c r="J6" s="57"/>
      <c r="K6" s="7" t="s">
        <v>170</v>
      </c>
      <c r="L6" s="7" t="s">
        <v>171</v>
      </c>
    </row>
    <row r="7" spans="1:12" s="10" customFormat="1" ht="24" customHeight="1">
      <c r="A7" s="12" t="s">
        <v>210</v>
      </c>
      <c r="B7" s="43" t="s">
        <v>211</v>
      </c>
      <c r="C7" s="44"/>
      <c r="D7" s="12"/>
      <c r="E7" s="12"/>
      <c r="F7" s="12"/>
      <c r="G7" s="12"/>
      <c r="H7" s="13"/>
      <c r="I7" s="13"/>
      <c r="J7" s="27">
        <f>J8</f>
        <v>58000</v>
      </c>
      <c r="K7" s="27">
        <f>K8</f>
        <v>0</v>
      </c>
      <c r="L7" s="27">
        <f>L8</f>
        <v>58000</v>
      </c>
    </row>
    <row r="8" spans="1:12" s="22" customFormat="1" ht="13.5" customHeight="1">
      <c r="A8" s="21" t="s">
        <v>210</v>
      </c>
      <c r="B8" s="21"/>
      <c r="C8" s="23" t="s">
        <v>198</v>
      </c>
      <c r="D8" s="21" t="s">
        <v>212</v>
      </c>
      <c r="E8" s="21" t="s">
        <v>213</v>
      </c>
      <c r="F8" s="21" t="s">
        <v>97</v>
      </c>
      <c r="G8" s="21" t="s">
        <v>30</v>
      </c>
      <c r="H8" s="21" t="s">
        <v>175</v>
      </c>
      <c r="I8" s="21" t="s">
        <v>180</v>
      </c>
      <c r="J8" s="28">
        <f>K8+L8</f>
        <v>58000</v>
      </c>
      <c r="K8" s="29"/>
      <c r="L8" s="29">
        <v>58000</v>
      </c>
    </row>
    <row r="9" spans="1:12" ht="13.5" customHeight="1">
      <c r="A9" s="12" t="s">
        <v>189</v>
      </c>
      <c r="B9" s="43" t="s">
        <v>190</v>
      </c>
      <c r="C9" s="44"/>
      <c r="D9" s="12"/>
      <c r="E9" s="12"/>
      <c r="F9" s="12"/>
      <c r="G9" s="12"/>
      <c r="H9" s="13"/>
      <c r="I9" s="13"/>
      <c r="J9" s="27">
        <f>J10</f>
        <v>222112</v>
      </c>
      <c r="K9" s="27">
        <f>K10</f>
        <v>0</v>
      </c>
      <c r="L9" s="27">
        <f>L10</f>
        <v>222112</v>
      </c>
    </row>
    <row r="10" spans="1:12" ht="14.25" customHeight="1">
      <c r="A10" s="14" t="s">
        <v>189</v>
      </c>
      <c r="B10" s="16"/>
      <c r="C10" s="16" t="s">
        <v>191</v>
      </c>
      <c r="D10" s="15" t="s">
        <v>192</v>
      </c>
      <c r="E10" s="15" t="s">
        <v>26</v>
      </c>
      <c r="F10" s="15" t="s">
        <v>27</v>
      </c>
      <c r="G10" s="15" t="s">
        <v>42</v>
      </c>
      <c r="H10" s="15" t="s">
        <v>175</v>
      </c>
      <c r="I10" s="15" t="s">
        <v>180</v>
      </c>
      <c r="J10" s="30">
        <f>K10+L10</f>
        <v>222112</v>
      </c>
      <c r="K10" s="31"/>
      <c r="L10" s="31">
        <v>222112</v>
      </c>
    </row>
    <row r="11" spans="1:12" ht="15.75">
      <c r="A11" s="19" t="s">
        <v>7</v>
      </c>
      <c r="B11" s="43" t="s">
        <v>8</v>
      </c>
      <c r="C11" s="44"/>
      <c r="D11" s="20" t="s">
        <v>1</v>
      </c>
      <c r="E11" s="5" t="s">
        <v>1</v>
      </c>
      <c r="F11" s="5" t="s">
        <v>1</v>
      </c>
      <c r="G11" s="5" t="s">
        <v>1</v>
      </c>
      <c r="H11" s="5"/>
      <c r="I11" s="5"/>
      <c r="J11" s="32">
        <f>K11+L11</f>
        <v>26283914.98</v>
      </c>
      <c r="K11" s="32">
        <f>SUM(K12:K20)</f>
        <v>26238914.98</v>
      </c>
      <c r="L11" s="33">
        <f>SUM(L12:L21)</f>
        <v>45000</v>
      </c>
    </row>
    <row r="12" spans="1:12" ht="18" customHeight="1" outlineLevel="1">
      <c r="A12" s="2" t="s">
        <v>7</v>
      </c>
      <c r="B12" s="18" t="s">
        <v>9</v>
      </c>
      <c r="C12" s="17" t="s">
        <v>10</v>
      </c>
      <c r="D12" s="2" t="s">
        <v>11</v>
      </c>
      <c r="E12" s="2" t="s">
        <v>12</v>
      </c>
      <c r="F12" s="2" t="s">
        <v>13</v>
      </c>
      <c r="G12" s="2" t="s">
        <v>14</v>
      </c>
      <c r="H12" s="2" t="s">
        <v>175</v>
      </c>
      <c r="I12" s="2" t="s">
        <v>174</v>
      </c>
      <c r="J12" s="34">
        <f>K12+L12</f>
        <v>691500</v>
      </c>
      <c r="K12" s="34">
        <v>691500</v>
      </c>
      <c r="L12" s="34"/>
    </row>
    <row r="13" spans="1:12" ht="40.5" customHeight="1" outlineLevel="1">
      <c r="A13" s="2" t="s">
        <v>7</v>
      </c>
      <c r="B13" s="2" t="s">
        <v>15</v>
      </c>
      <c r="C13" s="4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175</v>
      </c>
      <c r="I13" s="2" t="s">
        <v>174</v>
      </c>
      <c r="J13" s="34">
        <f aca="true" t="shared" si="0" ref="J13:J21">K13+L13</f>
        <v>1914432</v>
      </c>
      <c r="K13" s="34">
        <v>1914432</v>
      </c>
      <c r="L13" s="34"/>
    </row>
    <row r="14" spans="1:12" ht="30" customHeight="1" outlineLevel="1">
      <c r="A14" s="2" t="s">
        <v>7</v>
      </c>
      <c r="B14" s="2" t="s">
        <v>21</v>
      </c>
      <c r="C14" s="4" t="s">
        <v>22</v>
      </c>
      <c r="D14" s="2" t="s">
        <v>17</v>
      </c>
      <c r="E14" s="2" t="s">
        <v>23</v>
      </c>
      <c r="F14" s="2" t="s">
        <v>19</v>
      </c>
      <c r="G14" s="2" t="s">
        <v>20</v>
      </c>
      <c r="H14" s="2" t="s">
        <v>175</v>
      </c>
      <c r="I14" s="2" t="s">
        <v>174</v>
      </c>
      <c r="J14" s="34">
        <f t="shared" si="0"/>
        <v>23566080</v>
      </c>
      <c r="K14" s="34">
        <v>23566080</v>
      </c>
      <c r="L14" s="34"/>
    </row>
    <row r="15" spans="1:12" ht="14.25" customHeight="1" outlineLevel="1">
      <c r="A15" s="2" t="s">
        <v>7</v>
      </c>
      <c r="B15" s="2" t="s">
        <v>32</v>
      </c>
      <c r="C15" s="4" t="s">
        <v>194</v>
      </c>
      <c r="D15" s="2" t="s">
        <v>193</v>
      </c>
      <c r="E15" s="2" t="s">
        <v>26</v>
      </c>
      <c r="F15" s="2" t="s">
        <v>27</v>
      </c>
      <c r="G15" s="2" t="s">
        <v>46</v>
      </c>
      <c r="H15" s="2" t="s">
        <v>175</v>
      </c>
      <c r="I15" s="2" t="s">
        <v>174</v>
      </c>
      <c r="J15" s="34">
        <f t="shared" si="0"/>
        <v>46902.979999999996</v>
      </c>
      <c r="K15" s="34">
        <v>16902.98</v>
      </c>
      <c r="L15" s="34">
        <v>30000</v>
      </c>
    </row>
    <row r="16" spans="1:12" ht="13.5" customHeight="1" outlineLevel="1">
      <c r="A16" s="2" t="s">
        <v>7</v>
      </c>
      <c r="B16" s="2"/>
      <c r="C16" s="4" t="s">
        <v>195</v>
      </c>
      <c r="D16" s="2" t="s">
        <v>193</v>
      </c>
      <c r="E16" s="2" t="s">
        <v>26</v>
      </c>
      <c r="F16" s="2" t="s">
        <v>27</v>
      </c>
      <c r="G16" s="2" t="s">
        <v>28</v>
      </c>
      <c r="H16" s="2" t="s">
        <v>175</v>
      </c>
      <c r="I16" s="2" t="s">
        <v>180</v>
      </c>
      <c r="J16" s="34">
        <f t="shared" si="0"/>
        <v>10000</v>
      </c>
      <c r="K16" s="34"/>
      <c r="L16" s="34">
        <v>10000</v>
      </c>
    </row>
    <row r="17" spans="1:12" ht="13.5" customHeight="1" outlineLevel="1">
      <c r="A17" s="2" t="s">
        <v>7</v>
      </c>
      <c r="B17" s="2" t="s">
        <v>36</v>
      </c>
      <c r="C17" s="4" t="s">
        <v>37</v>
      </c>
      <c r="D17" s="2" t="s">
        <v>38</v>
      </c>
      <c r="E17" s="2" t="s">
        <v>39</v>
      </c>
      <c r="F17" s="2" t="s">
        <v>40</v>
      </c>
      <c r="G17" s="2" t="s">
        <v>44</v>
      </c>
      <c r="H17" s="2" t="s">
        <v>175</v>
      </c>
      <c r="I17" s="2" t="s">
        <v>174</v>
      </c>
      <c r="J17" s="34">
        <f t="shared" si="0"/>
        <v>1654.78</v>
      </c>
      <c r="K17" s="34">
        <v>1654.78</v>
      </c>
      <c r="L17" s="34"/>
    </row>
    <row r="18" spans="1:12" ht="13.5" customHeight="1" outlineLevel="1">
      <c r="A18" s="2" t="s">
        <v>7</v>
      </c>
      <c r="B18" s="2" t="s">
        <v>36</v>
      </c>
      <c r="C18" s="4" t="s">
        <v>37</v>
      </c>
      <c r="D18" s="2" t="s">
        <v>38</v>
      </c>
      <c r="E18" s="2" t="s">
        <v>39</v>
      </c>
      <c r="F18" s="2" t="s">
        <v>40</v>
      </c>
      <c r="G18" s="2" t="s">
        <v>45</v>
      </c>
      <c r="H18" s="2" t="s">
        <v>175</v>
      </c>
      <c r="I18" s="2" t="s">
        <v>174</v>
      </c>
      <c r="J18" s="34">
        <f t="shared" si="0"/>
        <v>7198.58</v>
      </c>
      <c r="K18" s="34">
        <v>7198.58</v>
      </c>
      <c r="L18" s="34"/>
    </row>
    <row r="19" spans="1:12" ht="13.5" customHeight="1" outlineLevel="1">
      <c r="A19" s="2" t="s">
        <v>7</v>
      </c>
      <c r="B19" s="2" t="s">
        <v>36</v>
      </c>
      <c r="C19" s="4" t="s">
        <v>37</v>
      </c>
      <c r="D19" s="2" t="s">
        <v>38</v>
      </c>
      <c r="E19" s="2" t="s">
        <v>39</v>
      </c>
      <c r="F19" s="2" t="s">
        <v>40</v>
      </c>
      <c r="G19" s="2" t="s">
        <v>46</v>
      </c>
      <c r="H19" s="2" t="s">
        <v>175</v>
      </c>
      <c r="I19" s="2" t="s">
        <v>174</v>
      </c>
      <c r="J19" s="34">
        <f t="shared" si="0"/>
        <v>24822.22</v>
      </c>
      <c r="K19" s="34">
        <v>24822.22</v>
      </c>
      <c r="L19" s="34"/>
    </row>
    <row r="20" spans="1:12" ht="18.75" customHeight="1" outlineLevel="1">
      <c r="A20" s="2" t="s">
        <v>7</v>
      </c>
      <c r="B20" s="2" t="s">
        <v>36</v>
      </c>
      <c r="C20" s="4" t="s">
        <v>37</v>
      </c>
      <c r="D20" s="2" t="s">
        <v>38</v>
      </c>
      <c r="E20" s="2" t="s">
        <v>39</v>
      </c>
      <c r="F20" s="2" t="s">
        <v>40</v>
      </c>
      <c r="G20" s="2" t="s">
        <v>14</v>
      </c>
      <c r="H20" s="2" t="s">
        <v>175</v>
      </c>
      <c r="I20" s="2" t="s">
        <v>174</v>
      </c>
      <c r="J20" s="34">
        <f t="shared" si="0"/>
        <v>16324.42</v>
      </c>
      <c r="K20" s="34">
        <v>16324.42</v>
      </c>
      <c r="L20" s="34"/>
    </row>
    <row r="21" spans="1:12" ht="15.75" outlineLevel="1">
      <c r="A21" s="8" t="s">
        <v>7</v>
      </c>
      <c r="B21" s="8"/>
      <c r="C21" s="9" t="s">
        <v>179</v>
      </c>
      <c r="D21" s="8" t="s">
        <v>11</v>
      </c>
      <c r="E21" s="8" t="s">
        <v>177</v>
      </c>
      <c r="F21" s="8" t="s">
        <v>13</v>
      </c>
      <c r="G21" s="8" t="s">
        <v>35</v>
      </c>
      <c r="H21" s="8" t="s">
        <v>175</v>
      </c>
      <c r="I21" s="8" t="s">
        <v>180</v>
      </c>
      <c r="J21" s="35">
        <f t="shared" si="0"/>
        <v>5000</v>
      </c>
      <c r="K21" s="35"/>
      <c r="L21" s="35">
        <v>5000</v>
      </c>
    </row>
    <row r="22" spans="1:12" ht="14.25" customHeight="1">
      <c r="A22" s="19" t="s">
        <v>49</v>
      </c>
      <c r="B22" s="43" t="s">
        <v>50</v>
      </c>
      <c r="C22" s="44"/>
      <c r="D22" s="20" t="s">
        <v>1</v>
      </c>
      <c r="E22" s="5" t="s">
        <v>1</v>
      </c>
      <c r="F22" s="5" t="s">
        <v>1</v>
      </c>
      <c r="G22" s="5" t="s">
        <v>1</v>
      </c>
      <c r="H22" s="5"/>
      <c r="I22" s="5"/>
      <c r="J22" s="32">
        <f aca="true" t="shared" si="1" ref="J22:J46">K22+L22</f>
        <v>15633393.1</v>
      </c>
      <c r="K22" s="32">
        <f>SUM(K23:K46)</f>
        <v>10573410.84</v>
      </c>
      <c r="L22" s="33">
        <f>SUM(L23:L46)</f>
        <v>5059982.26</v>
      </c>
    </row>
    <row r="23" spans="1:12" ht="25.5" outlineLevel="1">
      <c r="A23" s="2" t="s">
        <v>49</v>
      </c>
      <c r="B23" s="18" t="s">
        <v>97</v>
      </c>
      <c r="C23" s="17" t="s">
        <v>176</v>
      </c>
      <c r="D23" s="2" t="s">
        <v>118</v>
      </c>
      <c r="E23" s="2" t="s">
        <v>177</v>
      </c>
      <c r="F23" s="2" t="s">
        <v>13</v>
      </c>
      <c r="G23" s="2" t="s">
        <v>35</v>
      </c>
      <c r="H23" s="2" t="s">
        <v>175</v>
      </c>
      <c r="I23" s="2" t="s">
        <v>174</v>
      </c>
      <c r="J23" s="34">
        <f t="shared" si="1"/>
        <v>128158.55</v>
      </c>
      <c r="K23" s="34">
        <v>128158.55</v>
      </c>
      <c r="L23" s="34"/>
    </row>
    <row r="24" spans="1:12" ht="25.5" outlineLevel="1">
      <c r="A24" s="2" t="s">
        <v>49</v>
      </c>
      <c r="B24" s="2" t="s">
        <v>97</v>
      </c>
      <c r="C24" s="4" t="s">
        <v>178</v>
      </c>
      <c r="D24" s="2" t="s">
        <v>56</v>
      </c>
      <c r="E24" s="2" t="s">
        <v>177</v>
      </c>
      <c r="F24" s="2" t="s">
        <v>13</v>
      </c>
      <c r="G24" s="2" t="s">
        <v>35</v>
      </c>
      <c r="H24" s="2" t="s">
        <v>175</v>
      </c>
      <c r="I24" s="2" t="s">
        <v>174</v>
      </c>
      <c r="J24" s="34">
        <f t="shared" si="1"/>
        <v>5303298.29</v>
      </c>
      <c r="K24" s="34">
        <f>5304437.8-1139.51</f>
        <v>5303298.29</v>
      </c>
      <c r="L24" s="34"/>
    </row>
    <row r="25" spans="1:12" ht="25.5" outlineLevel="1">
      <c r="A25" s="2" t="s">
        <v>49</v>
      </c>
      <c r="B25" s="2" t="s">
        <v>54</v>
      </c>
      <c r="C25" s="4" t="s">
        <v>55</v>
      </c>
      <c r="D25" s="2" t="s">
        <v>56</v>
      </c>
      <c r="E25" s="2" t="s">
        <v>12</v>
      </c>
      <c r="F25" s="2" t="s">
        <v>13</v>
      </c>
      <c r="G25" s="2" t="s">
        <v>35</v>
      </c>
      <c r="H25" s="2" t="s">
        <v>175</v>
      </c>
      <c r="I25" s="2" t="s">
        <v>174</v>
      </c>
      <c r="J25" s="34">
        <f t="shared" si="1"/>
        <v>5141954</v>
      </c>
      <c r="K25" s="34">
        <f>5492959-351005</f>
        <v>5141954</v>
      </c>
      <c r="L25" s="34"/>
    </row>
    <row r="26" spans="1:12" ht="15.75" outlineLevel="1">
      <c r="A26" s="2" t="s">
        <v>49</v>
      </c>
      <c r="B26" s="2"/>
      <c r="C26" s="4" t="s">
        <v>181</v>
      </c>
      <c r="D26" s="2" t="s">
        <v>182</v>
      </c>
      <c r="E26" s="2" t="s">
        <v>183</v>
      </c>
      <c r="F26" s="2" t="s">
        <v>27</v>
      </c>
      <c r="G26" s="2" t="s">
        <v>46</v>
      </c>
      <c r="H26" s="2" t="s">
        <v>175</v>
      </c>
      <c r="I26" s="2" t="s">
        <v>180</v>
      </c>
      <c r="J26" s="34">
        <f t="shared" si="1"/>
        <v>138992.26</v>
      </c>
      <c r="K26" s="34"/>
      <c r="L26" s="34">
        <v>138992.26</v>
      </c>
    </row>
    <row r="27" spans="1:12" ht="25.5" outlineLevel="1">
      <c r="A27" s="2" t="s">
        <v>49</v>
      </c>
      <c r="B27" s="2"/>
      <c r="C27" s="4" t="s">
        <v>184</v>
      </c>
      <c r="D27" s="2" t="s">
        <v>56</v>
      </c>
      <c r="E27" s="2" t="s">
        <v>177</v>
      </c>
      <c r="F27" s="2" t="s">
        <v>13</v>
      </c>
      <c r="G27" s="2" t="s">
        <v>35</v>
      </c>
      <c r="H27" s="2" t="s">
        <v>175</v>
      </c>
      <c r="I27" s="2" t="s">
        <v>180</v>
      </c>
      <c r="J27" s="34">
        <f t="shared" si="1"/>
        <v>82990</v>
      </c>
      <c r="K27" s="34"/>
      <c r="L27" s="34">
        <v>82990</v>
      </c>
    </row>
    <row r="28" spans="1:12" ht="15.75" outlineLevel="1">
      <c r="A28" s="2" t="s">
        <v>49</v>
      </c>
      <c r="B28" s="2"/>
      <c r="C28" s="4" t="s">
        <v>196</v>
      </c>
      <c r="D28" s="2" t="s">
        <v>56</v>
      </c>
      <c r="E28" s="2" t="s">
        <v>177</v>
      </c>
      <c r="F28" s="2" t="s">
        <v>13</v>
      </c>
      <c r="G28" s="2" t="s">
        <v>35</v>
      </c>
      <c r="H28" s="2" t="s">
        <v>175</v>
      </c>
      <c r="I28" s="2" t="s">
        <v>180</v>
      </c>
      <c r="J28" s="34">
        <f t="shared" si="1"/>
        <v>838000</v>
      </c>
      <c r="K28" s="34"/>
      <c r="L28" s="34">
        <v>838000</v>
      </c>
    </row>
    <row r="29" spans="1:12" ht="15.75" outlineLevel="1">
      <c r="A29" s="2" t="s">
        <v>49</v>
      </c>
      <c r="B29" s="2"/>
      <c r="C29" s="4" t="s">
        <v>198</v>
      </c>
      <c r="D29" s="2" t="s">
        <v>182</v>
      </c>
      <c r="E29" s="2" t="s">
        <v>183</v>
      </c>
      <c r="F29" s="2" t="s">
        <v>27</v>
      </c>
      <c r="G29" s="2" t="s">
        <v>46</v>
      </c>
      <c r="H29" s="2" t="s">
        <v>175</v>
      </c>
      <c r="I29" s="2" t="s">
        <v>180</v>
      </c>
      <c r="J29" s="34">
        <f t="shared" si="1"/>
        <v>1088551.21</v>
      </c>
      <c r="K29" s="34"/>
      <c r="L29" s="34">
        <v>1088551.21</v>
      </c>
    </row>
    <row r="30" spans="1:12" ht="15.75" outlineLevel="1">
      <c r="A30" s="2" t="s">
        <v>49</v>
      </c>
      <c r="B30" s="2"/>
      <c r="C30" s="4" t="s">
        <v>198</v>
      </c>
      <c r="D30" s="2" t="s">
        <v>182</v>
      </c>
      <c r="E30" s="2" t="s">
        <v>183</v>
      </c>
      <c r="F30" s="2" t="s">
        <v>27</v>
      </c>
      <c r="G30" s="2" t="s">
        <v>14</v>
      </c>
      <c r="H30" s="2" t="s">
        <v>175</v>
      </c>
      <c r="I30" s="2" t="s">
        <v>180</v>
      </c>
      <c r="J30" s="34">
        <f t="shared" si="1"/>
        <v>45000</v>
      </c>
      <c r="K30" s="34"/>
      <c r="L30" s="34">
        <v>45000</v>
      </c>
    </row>
    <row r="31" spans="1:12" ht="15.75" outlineLevel="1">
      <c r="A31" s="2" t="s">
        <v>49</v>
      </c>
      <c r="B31" s="2"/>
      <c r="C31" s="4" t="s">
        <v>198</v>
      </c>
      <c r="D31" s="2" t="s">
        <v>182</v>
      </c>
      <c r="E31" s="2" t="s">
        <v>183</v>
      </c>
      <c r="F31" s="2" t="s">
        <v>27</v>
      </c>
      <c r="G31" s="2" t="s">
        <v>35</v>
      </c>
      <c r="H31" s="2" t="s">
        <v>175</v>
      </c>
      <c r="I31" s="2" t="s">
        <v>180</v>
      </c>
      <c r="J31" s="34">
        <f t="shared" si="1"/>
        <v>460206.15</v>
      </c>
      <c r="K31" s="34"/>
      <c r="L31" s="34">
        <v>460206.15</v>
      </c>
    </row>
    <row r="32" spans="1:12" ht="15.75" outlineLevel="1">
      <c r="A32" s="2" t="s">
        <v>49</v>
      </c>
      <c r="B32" s="2"/>
      <c r="C32" s="4" t="s">
        <v>198</v>
      </c>
      <c r="D32" s="2" t="s">
        <v>199</v>
      </c>
      <c r="E32" s="2" t="s">
        <v>200</v>
      </c>
      <c r="F32" s="2" t="s">
        <v>27</v>
      </c>
      <c r="G32" s="2" t="s">
        <v>46</v>
      </c>
      <c r="H32" s="2" t="s">
        <v>175</v>
      </c>
      <c r="I32" s="2" t="s">
        <v>180</v>
      </c>
      <c r="J32" s="34">
        <f t="shared" si="1"/>
        <v>163356.5</v>
      </c>
      <c r="K32" s="34"/>
      <c r="L32" s="34">
        <v>163356.5</v>
      </c>
    </row>
    <row r="33" spans="1:12" ht="15.75" outlineLevel="1">
      <c r="A33" s="2" t="s">
        <v>49</v>
      </c>
      <c r="B33" s="2"/>
      <c r="C33" s="4" t="s">
        <v>198</v>
      </c>
      <c r="D33" s="2" t="s">
        <v>199</v>
      </c>
      <c r="E33" s="2" t="s">
        <v>200</v>
      </c>
      <c r="F33" s="2" t="s">
        <v>27</v>
      </c>
      <c r="G33" s="2" t="s">
        <v>14</v>
      </c>
      <c r="H33" s="2" t="s">
        <v>175</v>
      </c>
      <c r="I33" s="2" t="s">
        <v>180</v>
      </c>
      <c r="J33" s="34">
        <f t="shared" si="1"/>
        <v>1750</v>
      </c>
      <c r="K33" s="34"/>
      <c r="L33" s="34">
        <v>1750</v>
      </c>
    </row>
    <row r="34" spans="1:12" ht="15.75" outlineLevel="1">
      <c r="A34" s="2" t="s">
        <v>49</v>
      </c>
      <c r="B34" s="2"/>
      <c r="C34" s="4" t="s">
        <v>198</v>
      </c>
      <c r="D34" s="2" t="s">
        <v>199</v>
      </c>
      <c r="E34" s="2" t="s">
        <v>201</v>
      </c>
      <c r="F34" s="2" t="s">
        <v>27</v>
      </c>
      <c r="G34" s="2" t="s">
        <v>46</v>
      </c>
      <c r="H34" s="2" t="s">
        <v>175</v>
      </c>
      <c r="I34" s="2" t="s">
        <v>180</v>
      </c>
      <c r="J34" s="34">
        <f t="shared" si="1"/>
        <v>713133.4</v>
      </c>
      <c r="K34" s="34"/>
      <c r="L34" s="34">
        <v>713133.4</v>
      </c>
    </row>
    <row r="35" spans="1:12" ht="15.75" outlineLevel="1">
      <c r="A35" s="2" t="s">
        <v>49</v>
      </c>
      <c r="B35" s="2"/>
      <c r="C35" s="4" t="s">
        <v>198</v>
      </c>
      <c r="D35" s="2" t="s">
        <v>199</v>
      </c>
      <c r="E35" s="2" t="s">
        <v>202</v>
      </c>
      <c r="F35" s="2" t="s">
        <v>27</v>
      </c>
      <c r="G35" s="2" t="s">
        <v>46</v>
      </c>
      <c r="H35" s="2" t="s">
        <v>175</v>
      </c>
      <c r="I35" s="2" t="s">
        <v>180</v>
      </c>
      <c r="J35" s="34">
        <f t="shared" si="1"/>
        <v>92077</v>
      </c>
      <c r="K35" s="34"/>
      <c r="L35" s="34">
        <v>92077</v>
      </c>
    </row>
    <row r="36" spans="1:12" ht="15.75" outlineLevel="1">
      <c r="A36" s="2" t="s">
        <v>49</v>
      </c>
      <c r="B36" s="2"/>
      <c r="C36" s="4" t="s">
        <v>198</v>
      </c>
      <c r="D36" s="2" t="s">
        <v>199</v>
      </c>
      <c r="E36" s="2" t="s">
        <v>203</v>
      </c>
      <c r="F36" s="2" t="s">
        <v>27</v>
      </c>
      <c r="G36" s="2" t="s">
        <v>46</v>
      </c>
      <c r="H36" s="2" t="s">
        <v>175</v>
      </c>
      <c r="I36" s="2" t="s">
        <v>180</v>
      </c>
      <c r="J36" s="34">
        <f t="shared" si="1"/>
        <v>46313.03</v>
      </c>
      <c r="K36" s="34"/>
      <c r="L36" s="34">
        <v>46313.03</v>
      </c>
    </row>
    <row r="37" spans="1:12" ht="15.75" outlineLevel="1">
      <c r="A37" s="2" t="s">
        <v>49</v>
      </c>
      <c r="B37" s="2"/>
      <c r="C37" s="4" t="s">
        <v>198</v>
      </c>
      <c r="D37" s="2" t="s">
        <v>199</v>
      </c>
      <c r="E37" s="2" t="s">
        <v>204</v>
      </c>
      <c r="F37" s="2" t="s">
        <v>27</v>
      </c>
      <c r="G37" s="2" t="s">
        <v>46</v>
      </c>
      <c r="H37" s="2" t="s">
        <v>175</v>
      </c>
      <c r="I37" s="2" t="s">
        <v>180</v>
      </c>
      <c r="J37" s="34">
        <f t="shared" si="1"/>
        <v>185099.93</v>
      </c>
      <c r="K37" s="34"/>
      <c r="L37" s="34">
        <v>185099.93</v>
      </c>
    </row>
    <row r="38" spans="1:12" ht="15.75" outlineLevel="1">
      <c r="A38" s="2" t="s">
        <v>49</v>
      </c>
      <c r="B38" s="2"/>
      <c r="C38" s="4" t="s">
        <v>198</v>
      </c>
      <c r="D38" s="2" t="s">
        <v>199</v>
      </c>
      <c r="E38" s="2" t="s">
        <v>204</v>
      </c>
      <c r="F38" s="2" t="s">
        <v>27</v>
      </c>
      <c r="G38" s="2" t="s">
        <v>14</v>
      </c>
      <c r="H38" s="2" t="s">
        <v>175</v>
      </c>
      <c r="I38" s="2" t="s">
        <v>180</v>
      </c>
      <c r="J38" s="34">
        <f t="shared" si="1"/>
        <v>99999</v>
      </c>
      <c r="K38" s="34"/>
      <c r="L38" s="34">
        <v>99999</v>
      </c>
    </row>
    <row r="39" spans="1:12" ht="15.75" outlineLevel="1">
      <c r="A39" s="2" t="s">
        <v>49</v>
      </c>
      <c r="B39" s="2"/>
      <c r="C39" s="4" t="s">
        <v>198</v>
      </c>
      <c r="D39" s="2" t="s">
        <v>199</v>
      </c>
      <c r="E39" s="2" t="s">
        <v>204</v>
      </c>
      <c r="F39" s="2" t="s">
        <v>27</v>
      </c>
      <c r="G39" s="2" t="s">
        <v>35</v>
      </c>
      <c r="H39" s="2" t="s">
        <v>175</v>
      </c>
      <c r="I39" s="2" t="s">
        <v>180</v>
      </c>
      <c r="J39" s="34">
        <f t="shared" si="1"/>
        <v>80000</v>
      </c>
      <c r="K39" s="34"/>
      <c r="L39" s="34">
        <v>80000</v>
      </c>
    </row>
    <row r="40" spans="1:12" ht="15.75" outlineLevel="1">
      <c r="A40" s="2" t="s">
        <v>49</v>
      </c>
      <c r="B40" s="2"/>
      <c r="C40" s="4" t="s">
        <v>198</v>
      </c>
      <c r="D40" s="2" t="s">
        <v>56</v>
      </c>
      <c r="E40" s="2" t="s">
        <v>177</v>
      </c>
      <c r="F40" s="2" t="s">
        <v>13</v>
      </c>
      <c r="G40" s="2" t="s">
        <v>35</v>
      </c>
      <c r="H40" s="2" t="s">
        <v>175</v>
      </c>
      <c r="I40" s="2" t="s">
        <v>180</v>
      </c>
      <c r="J40" s="34">
        <f t="shared" si="1"/>
        <v>13703</v>
      </c>
      <c r="K40" s="34"/>
      <c r="L40" s="34">
        <v>13703</v>
      </c>
    </row>
    <row r="41" spans="1:12" ht="15.75" outlineLevel="1">
      <c r="A41" s="2" t="s">
        <v>49</v>
      </c>
      <c r="B41" s="2"/>
      <c r="C41" s="4" t="s">
        <v>198</v>
      </c>
      <c r="D41" s="2" t="s">
        <v>56</v>
      </c>
      <c r="E41" s="2" t="s">
        <v>205</v>
      </c>
      <c r="F41" s="2" t="s">
        <v>13</v>
      </c>
      <c r="G41" s="2" t="s">
        <v>35</v>
      </c>
      <c r="H41" s="2" t="s">
        <v>175</v>
      </c>
      <c r="I41" s="2" t="s">
        <v>180</v>
      </c>
      <c r="J41" s="34">
        <f t="shared" si="1"/>
        <v>22262</v>
      </c>
      <c r="K41" s="34"/>
      <c r="L41" s="34">
        <v>22262</v>
      </c>
    </row>
    <row r="42" spans="1:12" ht="15.75" outlineLevel="1">
      <c r="A42" s="2" t="s">
        <v>49</v>
      </c>
      <c r="B42" s="2"/>
      <c r="C42" s="4" t="s">
        <v>198</v>
      </c>
      <c r="D42" s="2" t="s">
        <v>56</v>
      </c>
      <c r="E42" s="2" t="s">
        <v>206</v>
      </c>
      <c r="F42" s="2" t="s">
        <v>13</v>
      </c>
      <c r="G42" s="2" t="s">
        <v>35</v>
      </c>
      <c r="H42" s="2" t="s">
        <v>175</v>
      </c>
      <c r="I42" s="2" t="s">
        <v>180</v>
      </c>
      <c r="J42" s="34">
        <f t="shared" si="1"/>
        <v>159253.07</v>
      </c>
      <c r="K42" s="34"/>
      <c r="L42" s="34">
        <v>159253.07</v>
      </c>
    </row>
    <row r="43" spans="1:12" ht="15.75" outlineLevel="1">
      <c r="A43" s="2" t="s">
        <v>49</v>
      </c>
      <c r="B43" s="2"/>
      <c r="C43" s="4" t="s">
        <v>198</v>
      </c>
      <c r="D43" s="2" t="s">
        <v>118</v>
      </c>
      <c r="E43" s="2" t="s">
        <v>177</v>
      </c>
      <c r="F43" s="2" t="s">
        <v>13</v>
      </c>
      <c r="G43" s="2" t="s">
        <v>35</v>
      </c>
      <c r="H43" s="2" t="s">
        <v>175</v>
      </c>
      <c r="I43" s="2" t="s">
        <v>180</v>
      </c>
      <c r="J43" s="34">
        <f t="shared" si="1"/>
        <v>816194.97</v>
      </c>
      <c r="K43" s="34"/>
      <c r="L43" s="34">
        <v>816194.97</v>
      </c>
    </row>
    <row r="44" spans="1:12" ht="15.75" outlineLevel="1">
      <c r="A44" s="2" t="s">
        <v>49</v>
      </c>
      <c r="B44" s="2"/>
      <c r="C44" s="4" t="s">
        <v>198</v>
      </c>
      <c r="D44" s="2" t="s">
        <v>145</v>
      </c>
      <c r="E44" s="2" t="s">
        <v>207</v>
      </c>
      <c r="F44" s="2" t="s">
        <v>208</v>
      </c>
      <c r="G44" s="2" t="s">
        <v>14</v>
      </c>
      <c r="H44" s="2" t="s">
        <v>175</v>
      </c>
      <c r="I44" s="2" t="s">
        <v>180</v>
      </c>
      <c r="J44" s="34">
        <f t="shared" si="1"/>
        <v>4743</v>
      </c>
      <c r="K44" s="34"/>
      <c r="L44" s="34">
        <v>4743</v>
      </c>
    </row>
    <row r="45" spans="1:12" ht="15.75" outlineLevel="1">
      <c r="A45" s="2" t="s">
        <v>49</v>
      </c>
      <c r="B45" s="2"/>
      <c r="C45" s="4" t="s">
        <v>198</v>
      </c>
      <c r="D45" s="2" t="s">
        <v>56</v>
      </c>
      <c r="E45" s="2" t="s">
        <v>209</v>
      </c>
      <c r="F45" s="2" t="s">
        <v>40</v>
      </c>
      <c r="G45" s="2" t="s">
        <v>46</v>
      </c>
      <c r="H45" s="2" t="s">
        <v>175</v>
      </c>
      <c r="I45" s="2" t="s">
        <v>180</v>
      </c>
      <c r="J45" s="34">
        <f t="shared" si="1"/>
        <v>490.79</v>
      </c>
      <c r="K45" s="34"/>
      <c r="L45" s="34">
        <v>490.79</v>
      </c>
    </row>
    <row r="46" spans="1:12" ht="15.75" outlineLevel="1">
      <c r="A46" s="2" t="s">
        <v>49</v>
      </c>
      <c r="B46" s="2"/>
      <c r="C46" s="4" t="s">
        <v>198</v>
      </c>
      <c r="D46" s="8" t="s">
        <v>56</v>
      </c>
      <c r="E46" s="8" t="s">
        <v>209</v>
      </c>
      <c r="F46" s="8" t="s">
        <v>40</v>
      </c>
      <c r="G46" s="8" t="s">
        <v>14</v>
      </c>
      <c r="H46" s="8" t="s">
        <v>175</v>
      </c>
      <c r="I46" s="8" t="s">
        <v>180</v>
      </c>
      <c r="J46" s="35">
        <f t="shared" si="1"/>
        <v>7866.95</v>
      </c>
      <c r="K46" s="35"/>
      <c r="L46" s="35">
        <v>7866.95</v>
      </c>
    </row>
    <row r="47" spans="1:12" ht="15.75" customHeight="1">
      <c r="A47" s="3" t="s">
        <v>57</v>
      </c>
      <c r="B47" s="45" t="s">
        <v>58</v>
      </c>
      <c r="C47" s="46"/>
      <c r="D47" s="5" t="s">
        <v>1</v>
      </c>
      <c r="E47" s="5" t="s">
        <v>1</v>
      </c>
      <c r="F47" s="5" t="s">
        <v>1</v>
      </c>
      <c r="G47" s="5" t="s">
        <v>1</v>
      </c>
      <c r="H47" s="5"/>
      <c r="I47" s="5"/>
      <c r="J47" s="32">
        <f>K47+L47</f>
        <v>3935672.4099999997</v>
      </c>
      <c r="K47" s="32">
        <f>SUM(K48:K68)</f>
        <v>3135672.4099999997</v>
      </c>
      <c r="L47" s="32">
        <f>SUM(L48:L74)</f>
        <v>799999.9999999999</v>
      </c>
    </row>
    <row r="48" spans="1:12" ht="25.5" outlineLevel="1">
      <c r="A48" s="2" t="s">
        <v>57</v>
      </c>
      <c r="B48" s="2" t="s">
        <v>40</v>
      </c>
      <c r="C48" s="4" t="s">
        <v>59</v>
      </c>
      <c r="D48" s="2" t="s">
        <v>60</v>
      </c>
      <c r="E48" s="2" t="s">
        <v>61</v>
      </c>
      <c r="F48" s="2" t="s">
        <v>40</v>
      </c>
      <c r="G48" s="2" t="s">
        <v>35</v>
      </c>
      <c r="H48" s="2" t="s">
        <v>175</v>
      </c>
      <c r="I48" s="2" t="s">
        <v>174</v>
      </c>
      <c r="J48" s="34">
        <f aca="true" t="shared" si="2" ref="J48:J58">K48+L48</f>
        <v>819206.91</v>
      </c>
      <c r="K48" s="34">
        <v>819206.91</v>
      </c>
      <c r="L48" s="34"/>
    </row>
    <row r="49" spans="1:12" ht="25.5" outlineLevel="1">
      <c r="A49" s="2" t="s">
        <v>57</v>
      </c>
      <c r="B49" s="2" t="s">
        <v>62</v>
      </c>
      <c r="C49" s="4" t="s">
        <v>63</v>
      </c>
      <c r="D49" s="2" t="s">
        <v>60</v>
      </c>
      <c r="E49" s="2" t="s">
        <v>64</v>
      </c>
      <c r="F49" s="2" t="s">
        <v>65</v>
      </c>
      <c r="G49" s="2"/>
      <c r="H49" s="2" t="s">
        <v>175</v>
      </c>
      <c r="I49" s="2" t="s">
        <v>174</v>
      </c>
      <c r="J49" s="34">
        <f t="shared" si="2"/>
        <v>4301.440000000002</v>
      </c>
      <c r="K49" s="34">
        <f>35811.55-31510.11</f>
        <v>4301.440000000002</v>
      </c>
      <c r="L49" s="34"/>
    </row>
    <row r="50" spans="1:12" ht="25.5" outlineLevel="1">
      <c r="A50" s="2" t="s">
        <v>57</v>
      </c>
      <c r="B50" s="2" t="s">
        <v>62</v>
      </c>
      <c r="C50" s="4" t="s">
        <v>63</v>
      </c>
      <c r="D50" s="2" t="s">
        <v>60</v>
      </c>
      <c r="E50" s="2" t="s">
        <v>66</v>
      </c>
      <c r="F50" s="2" t="s">
        <v>40</v>
      </c>
      <c r="G50" s="2"/>
      <c r="H50" s="2" t="s">
        <v>175</v>
      </c>
      <c r="I50" s="2" t="s">
        <v>174</v>
      </c>
      <c r="J50" s="34">
        <f t="shared" si="2"/>
        <v>0</v>
      </c>
      <c r="K50" s="34">
        <f>14359.29-14359.29</f>
        <v>0</v>
      </c>
      <c r="L50" s="34"/>
    </row>
    <row r="51" spans="1:12" ht="38.25" outlineLevel="1">
      <c r="A51" s="2" t="s">
        <v>57</v>
      </c>
      <c r="B51" s="2" t="s">
        <v>67</v>
      </c>
      <c r="C51" s="4" t="s">
        <v>68</v>
      </c>
      <c r="D51" s="2" t="s">
        <v>60</v>
      </c>
      <c r="E51" s="2" t="s">
        <v>66</v>
      </c>
      <c r="F51" s="2" t="s">
        <v>40</v>
      </c>
      <c r="G51" s="2" t="s">
        <v>35</v>
      </c>
      <c r="H51" s="2" t="s">
        <v>175</v>
      </c>
      <c r="I51" s="2" t="s">
        <v>174</v>
      </c>
      <c r="J51" s="34">
        <f t="shared" si="2"/>
        <v>107830.84</v>
      </c>
      <c r="K51" s="34">
        <f>177340.84-69510</f>
        <v>107830.84</v>
      </c>
      <c r="L51" s="34"/>
    </row>
    <row r="52" spans="1:12" ht="38.25" outlineLevel="1">
      <c r="A52" s="2" t="s">
        <v>57</v>
      </c>
      <c r="B52" s="2" t="s">
        <v>69</v>
      </c>
      <c r="C52" s="4" t="s">
        <v>70</v>
      </c>
      <c r="D52" s="2" t="s">
        <v>60</v>
      </c>
      <c r="E52" s="2" t="s">
        <v>71</v>
      </c>
      <c r="F52" s="2" t="s">
        <v>40</v>
      </c>
      <c r="G52" s="2" t="s">
        <v>14</v>
      </c>
      <c r="H52" s="2" t="s">
        <v>175</v>
      </c>
      <c r="I52" s="2" t="s">
        <v>174</v>
      </c>
      <c r="J52" s="34">
        <f t="shared" si="2"/>
        <v>100383.84999999999</v>
      </c>
      <c r="K52" s="34">
        <f>154850.4-54466.55</f>
        <v>100383.84999999999</v>
      </c>
      <c r="L52" s="34"/>
    </row>
    <row r="53" spans="1:12" ht="25.5" outlineLevel="1">
      <c r="A53" s="2" t="s">
        <v>57</v>
      </c>
      <c r="B53" s="2" t="s">
        <v>51</v>
      </c>
      <c r="C53" s="4" t="s">
        <v>52</v>
      </c>
      <c r="D53" s="2" t="s">
        <v>60</v>
      </c>
      <c r="E53" s="2" t="s">
        <v>64</v>
      </c>
      <c r="F53" s="2" t="s">
        <v>53</v>
      </c>
      <c r="G53" s="2" t="s">
        <v>45</v>
      </c>
      <c r="H53" s="2" t="s">
        <v>175</v>
      </c>
      <c r="I53" s="2" t="s">
        <v>174</v>
      </c>
      <c r="J53" s="34">
        <f t="shared" si="2"/>
        <v>508640.98</v>
      </c>
      <c r="K53" s="34">
        <v>508640.98</v>
      </c>
      <c r="L53" s="34"/>
    </row>
    <row r="54" spans="1:12" ht="25.5" outlineLevel="1">
      <c r="A54" s="2" t="s">
        <v>57</v>
      </c>
      <c r="B54" s="2" t="s">
        <v>75</v>
      </c>
      <c r="C54" s="4" t="s">
        <v>76</v>
      </c>
      <c r="D54" s="2" t="s">
        <v>72</v>
      </c>
      <c r="E54" s="2" t="s">
        <v>73</v>
      </c>
      <c r="F54" s="2" t="s">
        <v>77</v>
      </c>
      <c r="G54" s="2" t="s">
        <v>20</v>
      </c>
      <c r="H54" s="2" t="s">
        <v>175</v>
      </c>
      <c r="I54" s="2" t="s">
        <v>174</v>
      </c>
      <c r="J54" s="34">
        <f t="shared" si="2"/>
        <v>3427.35</v>
      </c>
      <c r="K54" s="34">
        <v>3427.35</v>
      </c>
      <c r="L54" s="34"/>
    </row>
    <row r="55" spans="1:12" ht="31.5" customHeight="1" outlineLevel="1">
      <c r="A55" s="2" t="s">
        <v>57</v>
      </c>
      <c r="B55" s="2" t="s">
        <v>78</v>
      </c>
      <c r="C55" s="4" t="s">
        <v>79</v>
      </c>
      <c r="D55" s="2" t="s">
        <v>72</v>
      </c>
      <c r="E55" s="2" t="s">
        <v>73</v>
      </c>
      <c r="F55" s="2" t="s">
        <v>40</v>
      </c>
      <c r="G55" s="2"/>
      <c r="H55" s="2" t="s">
        <v>175</v>
      </c>
      <c r="I55" s="2" t="s">
        <v>174</v>
      </c>
      <c r="J55" s="34">
        <f t="shared" si="2"/>
        <v>219520.09999999998</v>
      </c>
      <c r="K55" s="34">
        <f>978438.21-758918.11</f>
        <v>219520.09999999998</v>
      </c>
      <c r="L55" s="34"/>
    </row>
    <row r="56" spans="1:12" ht="15.75" outlineLevel="1">
      <c r="A56" s="2" t="s">
        <v>57</v>
      </c>
      <c r="B56" s="2" t="s">
        <v>80</v>
      </c>
      <c r="C56" s="4" t="s">
        <v>81</v>
      </c>
      <c r="D56" s="2" t="s">
        <v>72</v>
      </c>
      <c r="E56" s="2" t="s">
        <v>73</v>
      </c>
      <c r="F56" s="2" t="s">
        <v>40</v>
      </c>
      <c r="G56" s="2" t="s">
        <v>41</v>
      </c>
      <c r="H56" s="2" t="s">
        <v>175</v>
      </c>
      <c r="I56" s="2" t="s">
        <v>174</v>
      </c>
      <c r="J56" s="34">
        <f t="shared" si="2"/>
        <v>3574.3799999999974</v>
      </c>
      <c r="K56" s="34">
        <f>56737.38-53163</f>
        <v>3574.3799999999974</v>
      </c>
      <c r="L56" s="34"/>
    </row>
    <row r="57" spans="1:12" ht="15.75" outlineLevel="1">
      <c r="A57" s="2" t="s">
        <v>57</v>
      </c>
      <c r="B57" s="2" t="s">
        <v>80</v>
      </c>
      <c r="C57" s="4" t="s">
        <v>81</v>
      </c>
      <c r="D57" s="2" t="s">
        <v>60</v>
      </c>
      <c r="E57" s="2" t="s">
        <v>64</v>
      </c>
      <c r="F57" s="2" t="s">
        <v>40</v>
      </c>
      <c r="G57" s="2" t="s">
        <v>41</v>
      </c>
      <c r="H57" s="2" t="s">
        <v>175</v>
      </c>
      <c r="I57" s="2" t="s">
        <v>174</v>
      </c>
      <c r="J57" s="34">
        <f t="shared" si="2"/>
        <v>11561.559999999998</v>
      </c>
      <c r="K57" s="34">
        <f>84430.48-72868.92</f>
        <v>11561.559999999998</v>
      </c>
      <c r="L57" s="34"/>
    </row>
    <row r="58" spans="1:12" ht="15.75" outlineLevel="1">
      <c r="A58" s="2" t="s">
        <v>57</v>
      </c>
      <c r="B58" s="2" t="s">
        <v>80</v>
      </c>
      <c r="C58" s="4" t="s">
        <v>81</v>
      </c>
      <c r="D58" s="2" t="s">
        <v>60</v>
      </c>
      <c r="E58" s="2" t="s">
        <v>82</v>
      </c>
      <c r="F58" s="2" t="s">
        <v>40</v>
      </c>
      <c r="G58" s="2" t="s">
        <v>41</v>
      </c>
      <c r="H58" s="2" t="s">
        <v>175</v>
      </c>
      <c r="I58" s="2" t="s">
        <v>174</v>
      </c>
      <c r="J58" s="34">
        <f t="shared" si="2"/>
        <v>2123.7400000000016</v>
      </c>
      <c r="K58" s="34">
        <f>25427.25-23303.51</f>
        <v>2123.7400000000016</v>
      </c>
      <c r="L58" s="34"/>
    </row>
    <row r="59" spans="1:12" ht="15.75" outlineLevel="1">
      <c r="A59" s="2" t="s">
        <v>57</v>
      </c>
      <c r="B59" s="2" t="s">
        <v>83</v>
      </c>
      <c r="C59" s="4" t="s">
        <v>84</v>
      </c>
      <c r="D59" s="2" t="s">
        <v>33</v>
      </c>
      <c r="E59" s="2" t="s">
        <v>34</v>
      </c>
      <c r="F59" s="2" t="s">
        <v>27</v>
      </c>
      <c r="G59" s="2" t="s">
        <v>14</v>
      </c>
      <c r="H59" s="2" t="s">
        <v>175</v>
      </c>
      <c r="I59" s="2" t="s">
        <v>174</v>
      </c>
      <c r="J59" s="34">
        <f>K59+L59</f>
        <v>0</v>
      </c>
      <c r="K59" s="34">
        <v>0</v>
      </c>
      <c r="L59" s="34"/>
    </row>
    <row r="60" spans="1:12" ht="15.75" outlineLevel="1">
      <c r="A60" s="2" t="s">
        <v>57</v>
      </c>
      <c r="B60" s="2" t="s">
        <v>85</v>
      </c>
      <c r="C60" s="4" t="s">
        <v>214</v>
      </c>
      <c r="D60" s="2" t="s">
        <v>72</v>
      </c>
      <c r="E60" s="2" t="s">
        <v>73</v>
      </c>
      <c r="F60" s="2" t="s">
        <v>40</v>
      </c>
      <c r="G60" s="2" t="s">
        <v>46</v>
      </c>
      <c r="H60" s="2" t="s">
        <v>175</v>
      </c>
      <c r="I60" s="2" t="s">
        <v>174</v>
      </c>
      <c r="J60" s="34">
        <f aca="true" t="shared" si="3" ref="J60:J74">K60+L60</f>
        <v>1011080.44</v>
      </c>
      <c r="K60" s="34">
        <v>1011080.44</v>
      </c>
      <c r="L60" s="34"/>
    </row>
    <row r="61" spans="1:12" ht="15.75" outlineLevel="1">
      <c r="A61" s="2" t="s">
        <v>57</v>
      </c>
      <c r="B61" s="2" t="s">
        <v>85</v>
      </c>
      <c r="C61" s="4" t="s">
        <v>86</v>
      </c>
      <c r="D61" s="2" t="s">
        <v>60</v>
      </c>
      <c r="E61" s="2" t="s">
        <v>64</v>
      </c>
      <c r="F61" s="2" t="s">
        <v>40</v>
      </c>
      <c r="G61" s="2"/>
      <c r="H61" s="2" t="s">
        <v>175</v>
      </c>
      <c r="I61" s="2" t="s">
        <v>174</v>
      </c>
      <c r="J61" s="34">
        <f t="shared" si="3"/>
        <v>92760</v>
      </c>
      <c r="K61" s="34">
        <v>92760</v>
      </c>
      <c r="L61" s="34"/>
    </row>
    <row r="62" spans="1:12" ht="25.5" outlineLevel="1">
      <c r="A62" s="2" t="s">
        <v>57</v>
      </c>
      <c r="B62" s="2" t="s">
        <v>87</v>
      </c>
      <c r="C62" s="4" t="s">
        <v>88</v>
      </c>
      <c r="D62" s="2" t="s">
        <v>60</v>
      </c>
      <c r="E62" s="2" t="s">
        <v>64</v>
      </c>
      <c r="F62" s="2" t="s">
        <v>40</v>
      </c>
      <c r="G62" s="2" t="s">
        <v>35</v>
      </c>
      <c r="H62" s="2" t="s">
        <v>175</v>
      </c>
      <c r="I62" s="2" t="s">
        <v>174</v>
      </c>
      <c r="J62" s="34">
        <f t="shared" si="3"/>
        <v>0</v>
      </c>
      <c r="K62" s="34">
        <v>0</v>
      </c>
      <c r="L62" s="34"/>
    </row>
    <row r="63" spans="1:12" ht="25.5" outlineLevel="1">
      <c r="A63" s="2" t="s">
        <v>57</v>
      </c>
      <c r="B63" s="2" t="s">
        <v>89</v>
      </c>
      <c r="C63" s="4" t="s">
        <v>90</v>
      </c>
      <c r="D63" s="2" t="s">
        <v>91</v>
      </c>
      <c r="E63" s="2" t="s">
        <v>92</v>
      </c>
      <c r="F63" s="2" t="s">
        <v>40</v>
      </c>
      <c r="G63" s="2" t="s">
        <v>35</v>
      </c>
      <c r="H63" s="2" t="s">
        <v>175</v>
      </c>
      <c r="I63" s="2" t="s">
        <v>174</v>
      </c>
      <c r="J63" s="34">
        <f t="shared" si="3"/>
        <v>3496.5</v>
      </c>
      <c r="K63" s="34">
        <f>7196.5-3700</f>
        <v>3496.5</v>
      </c>
      <c r="L63" s="34"/>
    </row>
    <row r="64" spans="1:12" ht="15.75" outlineLevel="1">
      <c r="A64" s="2" t="s">
        <v>57</v>
      </c>
      <c r="B64" s="2" t="s">
        <v>93</v>
      </c>
      <c r="C64" s="4" t="s">
        <v>94</v>
      </c>
      <c r="D64" s="2" t="s">
        <v>72</v>
      </c>
      <c r="E64" s="2" t="s">
        <v>73</v>
      </c>
      <c r="F64" s="2" t="s">
        <v>40</v>
      </c>
      <c r="G64" s="2" t="s">
        <v>14</v>
      </c>
      <c r="H64" s="2" t="s">
        <v>175</v>
      </c>
      <c r="I64" s="2" t="s">
        <v>174</v>
      </c>
      <c r="J64" s="34">
        <f t="shared" si="3"/>
        <v>399.01</v>
      </c>
      <c r="K64" s="34">
        <f>866-466.99</f>
        <v>399.01</v>
      </c>
      <c r="L64" s="34"/>
    </row>
    <row r="65" spans="1:12" ht="15" customHeight="1" outlineLevel="1">
      <c r="A65" s="2" t="s">
        <v>57</v>
      </c>
      <c r="B65" s="2" t="s">
        <v>98</v>
      </c>
      <c r="C65" s="4" t="s">
        <v>99</v>
      </c>
      <c r="D65" s="2" t="s">
        <v>72</v>
      </c>
      <c r="E65" s="2" t="s">
        <v>73</v>
      </c>
      <c r="F65" s="2" t="s">
        <v>40</v>
      </c>
      <c r="G65" s="2"/>
      <c r="H65" s="2" t="s">
        <v>175</v>
      </c>
      <c r="I65" s="2" t="s">
        <v>174</v>
      </c>
      <c r="J65" s="34">
        <f t="shared" si="3"/>
        <v>32118.4</v>
      </c>
      <c r="K65" s="34">
        <f>38916-4008-2560.6-229</f>
        <v>32118.4</v>
      </c>
      <c r="L65" s="34"/>
    </row>
    <row r="66" spans="1:12" ht="14.25" customHeight="1" outlineLevel="1">
      <c r="A66" s="2" t="s">
        <v>57</v>
      </c>
      <c r="B66" s="2" t="s">
        <v>98</v>
      </c>
      <c r="C66" s="4" t="s">
        <v>99</v>
      </c>
      <c r="D66" s="2" t="s">
        <v>60</v>
      </c>
      <c r="E66" s="2" t="s">
        <v>64</v>
      </c>
      <c r="F66" s="2" t="s">
        <v>40</v>
      </c>
      <c r="G66" s="2"/>
      <c r="H66" s="2" t="s">
        <v>175</v>
      </c>
      <c r="I66" s="2" t="s">
        <v>174</v>
      </c>
      <c r="J66" s="34">
        <f t="shared" si="3"/>
        <v>64860</v>
      </c>
      <c r="K66" s="34">
        <v>64860</v>
      </c>
      <c r="L66" s="34"/>
    </row>
    <row r="67" spans="1:12" ht="15.75" outlineLevel="1">
      <c r="A67" s="2" t="s">
        <v>57</v>
      </c>
      <c r="B67" s="2" t="s">
        <v>100</v>
      </c>
      <c r="C67" s="4" t="s">
        <v>101</v>
      </c>
      <c r="D67" s="2" t="s">
        <v>60</v>
      </c>
      <c r="E67" s="2" t="s">
        <v>102</v>
      </c>
      <c r="F67" s="2" t="s">
        <v>40</v>
      </c>
      <c r="G67" s="2"/>
      <c r="H67" s="2" t="s">
        <v>175</v>
      </c>
      <c r="I67" s="2" t="s">
        <v>174</v>
      </c>
      <c r="J67" s="34">
        <f t="shared" si="3"/>
        <v>29755.04</v>
      </c>
      <c r="K67" s="34">
        <v>29755.04</v>
      </c>
      <c r="L67" s="34"/>
    </row>
    <row r="68" spans="1:12" ht="41.25" customHeight="1" outlineLevel="1">
      <c r="A68" s="2" t="s">
        <v>57</v>
      </c>
      <c r="B68" s="2" t="s">
        <v>103</v>
      </c>
      <c r="C68" s="4" t="s">
        <v>104</v>
      </c>
      <c r="D68" s="2" t="s">
        <v>95</v>
      </c>
      <c r="E68" s="2" t="s">
        <v>96</v>
      </c>
      <c r="F68" s="2" t="s">
        <v>97</v>
      </c>
      <c r="G68" s="2" t="s">
        <v>20</v>
      </c>
      <c r="H68" s="2" t="s">
        <v>175</v>
      </c>
      <c r="I68" s="2" t="s">
        <v>174</v>
      </c>
      <c r="J68" s="34">
        <f t="shared" si="3"/>
        <v>120631.87</v>
      </c>
      <c r="K68" s="34">
        <v>120631.87</v>
      </c>
      <c r="L68" s="34"/>
    </row>
    <row r="69" spans="1:12" ht="15.75" outlineLevel="1">
      <c r="A69" s="2" t="s">
        <v>57</v>
      </c>
      <c r="B69" s="2"/>
      <c r="C69" s="4" t="s">
        <v>215</v>
      </c>
      <c r="D69" s="2" t="s">
        <v>72</v>
      </c>
      <c r="E69" s="2" t="s">
        <v>73</v>
      </c>
      <c r="F69" s="2" t="s">
        <v>40</v>
      </c>
      <c r="G69" s="2"/>
      <c r="H69" s="2" t="s">
        <v>175</v>
      </c>
      <c r="I69" s="2" t="s">
        <v>180</v>
      </c>
      <c r="J69" s="34">
        <f t="shared" si="3"/>
        <v>274975.69</v>
      </c>
      <c r="K69" s="34"/>
      <c r="L69" s="34">
        <v>274975.69</v>
      </c>
    </row>
    <row r="70" spans="1:12" ht="15.75" outlineLevel="1">
      <c r="A70" s="2" t="s">
        <v>57</v>
      </c>
      <c r="B70" s="2"/>
      <c r="C70" s="4" t="s">
        <v>216</v>
      </c>
      <c r="D70" s="2" t="s">
        <v>60</v>
      </c>
      <c r="E70" s="2" t="s">
        <v>64</v>
      </c>
      <c r="F70" s="2" t="s">
        <v>40</v>
      </c>
      <c r="G70" s="2"/>
      <c r="H70" s="2" t="s">
        <v>175</v>
      </c>
      <c r="I70" s="2" t="s">
        <v>180</v>
      </c>
      <c r="J70" s="34">
        <f t="shared" si="3"/>
        <v>413301.01</v>
      </c>
      <c r="K70" s="34"/>
      <c r="L70" s="34">
        <v>413301.01</v>
      </c>
    </row>
    <row r="71" spans="1:12" ht="15.75" outlineLevel="1">
      <c r="A71" s="2" t="s">
        <v>57</v>
      </c>
      <c r="B71" s="2"/>
      <c r="C71" s="4" t="s">
        <v>217</v>
      </c>
      <c r="D71" s="2" t="s">
        <v>60</v>
      </c>
      <c r="E71" s="2" t="s">
        <v>74</v>
      </c>
      <c r="F71" s="2" t="s">
        <v>40</v>
      </c>
      <c r="G71" s="2"/>
      <c r="H71" s="2" t="s">
        <v>175</v>
      </c>
      <c r="I71" s="2" t="s">
        <v>180</v>
      </c>
      <c r="J71" s="34">
        <f t="shared" si="3"/>
        <v>31898.96</v>
      </c>
      <c r="K71" s="34"/>
      <c r="L71" s="34">
        <v>31898.96</v>
      </c>
    </row>
    <row r="72" spans="1:12" ht="15.75" outlineLevel="1">
      <c r="A72" s="2" t="s">
        <v>57</v>
      </c>
      <c r="B72" s="2"/>
      <c r="C72" s="4" t="s">
        <v>218</v>
      </c>
      <c r="D72" s="2" t="s">
        <v>60</v>
      </c>
      <c r="E72" s="2" t="s">
        <v>82</v>
      </c>
      <c r="F72" s="2" t="s">
        <v>40</v>
      </c>
      <c r="G72" s="2"/>
      <c r="H72" s="2" t="s">
        <v>175</v>
      </c>
      <c r="I72" s="2" t="s">
        <v>180</v>
      </c>
      <c r="J72" s="34">
        <f t="shared" si="3"/>
        <v>65524.34</v>
      </c>
      <c r="K72" s="34"/>
      <c r="L72" s="34">
        <v>65524.34</v>
      </c>
    </row>
    <row r="73" spans="1:12" ht="15.75" outlineLevel="1">
      <c r="A73" s="2" t="s">
        <v>57</v>
      </c>
      <c r="B73" s="2"/>
      <c r="C73" s="4" t="s">
        <v>219</v>
      </c>
      <c r="D73" s="2" t="s">
        <v>91</v>
      </c>
      <c r="E73" s="2" t="s">
        <v>26</v>
      </c>
      <c r="F73" s="2" t="s">
        <v>27</v>
      </c>
      <c r="G73" s="2"/>
      <c r="H73" s="2" t="s">
        <v>175</v>
      </c>
      <c r="I73" s="2" t="s">
        <v>180</v>
      </c>
      <c r="J73" s="34">
        <f t="shared" si="3"/>
        <v>1800</v>
      </c>
      <c r="K73" s="34"/>
      <c r="L73" s="34">
        <v>1800</v>
      </c>
    </row>
    <row r="74" spans="1:12" ht="15.75" outlineLevel="1">
      <c r="A74" s="8" t="s">
        <v>57</v>
      </c>
      <c r="B74" s="8"/>
      <c r="C74" s="9" t="s">
        <v>220</v>
      </c>
      <c r="D74" s="8" t="s">
        <v>91</v>
      </c>
      <c r="E74" s="8" t="s">
        <v>92</v>
      </c>
      <c r="F74" s="8" t="s">
        <v>40</v>
      </c>
      <c r="G74" s="8"/>
      <c r="H74" s="8" t="s">
        <v>175</v>
      </c>
      <c r="I74" s="8" t="s">
        <v>180</v>
      </c>
      <c r="J74" s="35">
        <f t="shared" si="3"/>
        <v>12500</v>
      </c>
      <c r="K74" s="35"/>
      <c r="L74" s="35">
        <v>12500</v>
      </c>
    </row>
    <row r="75" spans="1:12" ht="15.75">
      <c r="A75" s="3" t="s">
        <v>105</v>
      </c>
      <c r="B75" s="45" t="s">
        <v>106</v>
      </c>
      <c r="C75" s="46"/>
      <c r="D75" s="5" t="s">
        <v>1</v>
      </c>
      <c r="E75" s="5" t="s">
        <v>1</v>
      </c>
      <c r="F75" s="5" t="s">
        <v>1</v>
      </c>
      <c r="G75" s="5" t="s">
        <v>1</v>
      </c>
      <c r="H75" s="5"/>
      <c r="I75" s="5"/>
      <c r="J75" s="32">
        <f>K75+L75</f>
        <v>2131</v>
      </c>
      <c r="K75" s="32">
        <f>SUM(K76:K77)</f>
        <v>2131</v>
      </c>
      <c r="L75" s="33">
        <f>SUM(L76:L77)</f>
        <v>0</v>
      </c>
    </row>
    <row r="76" spans="1:12" ht="15.75" outlineLevel="1">
      <c r="A76" s="2" t="s">
        <v>105</v>
      </c>
      <c r="B76" s="2" t="s">
        <v>107</v>
      </c>
      <c r="C76" s="4" t="s">
        <v>108</v>
      </c>
      <c r="D76" s="2" t="s">
        <v>109</v>
      </c>
      <c r="E76" s="2" t="s">
        <v>110</v>
      </c>
      <c r="F76" s="2" t="s">
        <v>40</v>
      </c>
      <c r="G76" s="2" t="s">
        <v>35</v>
      </c>
      <c r="H76" s="2" t="s">
        <v>175</v>
      </c>
      <c r="I76" s="2" t="s">
        <v>174</v>
      </c>
      <c r="J76" s="34">
        <f>K76+L76</f>
        <v>1000</v>
      </c>
      <c r="K76" s="34">
        <v>1000</v>
      </c>
      <c r="L76" s="34"/>
    </row>
    <row r="77" spans="1:12" ht="17.25" customHeight="1" outlineLevel="1">
      <c r="A77" s="2" t="s">
        <v>105</v>
      </c>
      <c r="B77" s="2" t="s">
        <v>24</v>
      </c>
      <c r="C77" s="4" t="s">
        <v>25</v>
      </c>
      <c r="D77" s="2" t="s">
        <v>109</v>
      </c>
      <c r="E77" s="2" t="s">
        <v>111</v>
      </c>
      <c r="F77" s="2" t="s">
        <v>40</v>
      </c>
      <c r="G77" s="2" t="s">
        <v>35</v>
      </c>
      <c r="H77" s="2" t="s">
        <v>175</v>
      </c>
      <c r="I77" s="2" t="s">
        <v>174</v>
      </c>
      <c r="J77" s="34">
        <f>K77+L77</f>
        <v>1131</v>
      </c>
      <c r="K77" s="34">
        <v>1131</v>
      </c>
      <c r="L77" s="34"/>
    </row>
    <row r="78" spans="1:12" ht="15.75">
      <c r="A78" s="3" t="s">
        <v>112</v>
      </c>
      <c r="B78" s="45" t="s">
        <v>113</v>
      </c>
      <c r="C78" s="46"/>
      <c r="D78" s="5" t="s">
        <v>1</v>
      </c>
      <c r="E78" s="5" t="s">
        <v>1</v>
      </c>
      <c r="F78" s="5" t="s">
        <v>1</v>
      </c>
      <c r="G78" s="5" t="s">
        <v>1</v>
      </c>
      <c r="H78" s="5"/>
      <c r="I78" s="5"/>
      <c r="J78" s="32">
        <f>SUM(J79:J95)</f>
        <v>2693491.1799999997</v>
      </c>
      <c r="K78" s="32">
        <f>SUM(K79:K95)</f>
        <v>693491.1799999999</v>
      </c>
      <c r="L78" s="32">
        <f>SUM(L79:L95)</f>
        <v>2000000</v>
      </c>
    </row>
    <row r="79" spans="1:12" ht="25.5" outlineLevel="1">
      <c r="A79" s="2" t="s">
        <v>112</v>
      </c>
      <c r="B79" s="2" t="s">
        <v>51</v>
      </c>
      <c r="C79" s="4" t="s">
        <v>52</v>
      </c>
      <c r="D79" s="2" t="s">
        <v>114</v>
      </c>
      <c r="E79" s="2" t="s">
        <v>115</v>
      </c>
      <c r="F79" s="2" t="s">
        <v>53</v>
      </c>
      <c r="G79" s="2" t="s">
        <v>31</v>
      </c>
      <c r="H79" s="2" t="s">
        <v>175</v>
      </c>
      <c r="I79" s="2" t="s">
        <v>174</v>
      </c>
      <c r="J79" s="34">
        <f>K79+L79</f>
        <v>73599.81</v>
      </c>
      <c r="K79" s="34">
        <v>73599.81</v>
      </c>
      <c r="L79" s="34"/>
    </row>
    <row r="80" spans="1:12" ht="15.75" outlineLevel="1">
      <c r="A80" s="2" t="s">
        <v>112</v>
      </c>
      <c r="B80" s="2" t="s">
        <v>116</v>
      </c>
      <c r="C80" s="4" t="s">
        <v>117</v>
      </c>
      <c r="D80" s="2" t="s">
        <v>118</v>
      </c>
      <c r="E80" s="2" t="s">
        <v>119</v>
      </c>
      <c r="F80" s="2" t="s">
        <v>98</v>
      </c>
      <c r="G80" s="2" t="s">
        <v>35</v>
      </c>
      <c r="H80" s="2" t="s">
        <v>175</v>
      </c>
      <c r="I80" s="2" t="s">
        <v>174</v>
      </c>
      <c r="J80" s="34">
        <f aca="true" t="shared" si="4" ref="J80:J95">K80+L80</f>
        <v>19800</v>
      </c>
      <c r="K80" s="34">
        <v>19800</v>
      </c>
      <c r="L80" s="34"/>
    </row>
    <row r="81" spans="1:12" ht="15.75" outlineLevel="1">
      <c r="A81" s="2" t="s">
        <v>112</v>
      </c>
      <c r="B81" s="2" t="s">
        <v>120</v>
      </c>
      <c r="C81" s="4" t="s">
        <v>121</v>
      </c>
      <c r="D81" s="2" t="s">
        <v>114</v>
      </c>
      <c r="E81" s="2" t="s">
        <v>115</v>
      </c>
      <c r="F81" s="2" t="s">
        <v>40</v>
      </c>
      <c r="G81" s="2" t="s">
        <v>35</v>
      </c>
      <c r="H81" s="2" t="s">
        <v>175</v>
      </c>
      <c r="I81" s="2" t="s">
        <v>174</v>
      </c>
      <c r="J81" s="34">
        <f t="shared" si="4"/>
        <v>100</v>
      </c>
      <c r="K81" s="34">
        <v>100</v>
      </c>
      <c r="L81" s="34"/>
    </row>
    <row r="82" spans="1:12" ht="15.75" outlineLevel="1">
      <c r="A82" s="2" t="s">
        <v>112</v>
      </c>
      <c r="B82" s="2" t="s">
        <v>47</v>
      </c>
      <c r="C82" s="4" t="s">
        <v>48</v>
      </c>
      <c r="D82" s="2" t="s">
        <v>114</v>
      </c>
      <c r="E82" s="2" t="s">
        <v>115</v>
      </c>
      <c r="F82" s="2" t="s">
        <v>40</v>
      </c>
      <c r="G82" s="2" t="s">
        <v>46</v>
      </c>
      <c r="H82" s="2" t="s">
        <v>175</v>
      </c>
      <c r="I82" s="2" t="s">
        <v>174</v>
      </c>
      <c r="J82" s="34">
        <f t="shared" si="4"/>
        <v>376195.38</v>
      </c>
      <c r="K82" s="34">
        <v>376195.38</v>
      </c>
      <c r="L82" s="34"/>
    </row>
    <row r="83" spans="1:12" ht="15.75" outlineLevel="1">
      <c r="A83" s="2" t="s">
        <v>112</v>
      </c>
      <c r="B83" s="2" t="s">
        <v>123</v>
      </c>
      <c r="C83" s="4" t="s">
        <v>124</v>
      </c>
      <c r="D83" s="2" t="s">
        <v>118</v>
      </c>
      <c r="E83" s="2" t="s">
        <v>125</v>
      </c>
      <c r="F83" s="2" t="s">
        <v>98</v>
      </c>
      <c r="G83" s="2" t="s">
        <v>35</v>
      </c>
      <c r="H83" s="2" t="s">
        <v>175</v>
      </c>
      <c r="I83" s="2" t="s">
        <v>174</v>
      </c>
      <c r="J83" s="34">
        <f t="shared" si="4"/>
        <v>16275</v>
      </c>
      <c r="K83" s="34">
        <v>16275</v>
      </c>
      <c r="L83" s="34"/>
    </row>
    <row r="84" spans="1:12" ht="25.5" outlineLevel="1">
      <c r="A84" s="2" t="s">
        <v>112</v>
      </c>
      <c r="B84" s="2" t="s">
        <v>126</v>
      </c>
      <c r="C84" s="4" t="s">
        <v>127</v>
      </c>
      <c r="D84" s="2" t="s">
        <v>118</v>
      </c>
      <c r="E84" s="2" t="s">
        <v>128</v>
      </c>
      <c r="F84" s="2" t="s">
        <v>98</v>
      </c>
      <c r="G84" s="2" t="s">
        <v>35</v>
      </c>
      <c r="H84" s="2" t="s">
        <v>175</v>
      </c>
      <c r="I84" s="2" t="s">
        <v>174</v>
      </c>
      <c r="J84" s="34">
        <f t="shared" si="4"/>
        <v>0</v>
      </c>
      <c r="K84" s="34">
        <f>31918-31918</f>
        <v>0</v>
      </c>
      <c r="L84" s="34"/>
    </row>
    <row r="85" spans="1:12" ht="15.75" outlineLevel="1">
      <c r="A85" s="2" t="s">
        <v>112</v>
      </c>
      <c r="B85" s="2" t="s">
        <v>129</v>
      </c>
      <c r="C85" s="4" t="s">
        <v>130</v>
      </c>
      <c r="D85" s="2" t="s">
        <v>118</v>
      </c>
      <c r="E85" s="2" t="s">
        <v>125</v>
      </c>
      <c r="F85" s="2" t="s">
        <v>98</v>
      </c>
      <c r="G85" s="2" t="s">
        <v>31</v>
      </c>
      <c r="H85" s="2" t="s">
        <v>175</v>
      </c>
      <c r="I85" s="2" t="s">
        <v>174</v>
      </c>
      <c r="J85" s="34">
        <f t="shared" si="4"/>
        <v>44440.25</v>
      </c>
      <c r="K85" s="34">
        <v>44440.25</v>
      </c>
      <c r="L85" s="34"/>
    </row>
    <row r="86" spans="1:12" ht="15.75" outlineLevel="1">
      <c r="A86" s="2" t="s">
        <v>112</v>
      </c>
      <c r="B86" s="2" t="s">
        <v>131</v>
      </c>
      <c r="C86" s="4" t="s">
        <v>132</v>
      </c>
      <c r="D86" s="2" t="s">
        <v>118</v>
      </c>
      <c r="E86" s="2" t="s">
        <v>125</v>
      </c>
      <c r="F86" s="2" t="s">
        <v>98</v>
      </c>
      <c r="G86" s="2" t="s">
        <v>46</v>
      </c>
      <c r="H86" s="2" t="s">
        <v>175</v>
      </c>
      <c r="I86" s="2" t="s">
        <v>174</v>
      </c>
      <c r="J86" s="34">
        <f t="shared" si="4"/>
        <v>0</v>
      </c>
      <c r="K86" s="34">
        <f>350000-350000</f>
        <v>0</v>
      </c>
      <c r="L86" s="34"/>
    </row>
    <row r="87" spans="1:12" ht="15.75" outlineLevel="1">
      <c r="A87" s="2" t="s">
        <v>112</v>
      </c>
      <c r="B87" s="2" t="s">
        <v>131</v>
      </c>
      <c r="C87" s="4" t="s">
        <v>132</v>
      </c>
      <c r="D87" s="2" t="s">
        <v>118</v>
      </c>
      <c r="E87" s="2" t="s">
        <v>125</v>
      </c>
      <c r="F87" s="2" t="s">
        <v>98</v>
      </c>
      <c r="G87" s="2" t="s">
        <v>14</v>
      </c>
      <c r="H87" s="2" t="s">
        <v>175</v>
      </c>
      <c r="I87" s="2" t="s">
        <v>174</v>
      </c>
      <c r="J87" s="34">
        <f t="shared" si="4"/>
        <v>0</v>
      </c>
      <c r="K87" s="34">
        <f>36500-36500</f>
        <v>0</v>
      </c>
      <c r="L87" s="34"/>
    </row>
    <row r="88" spans="1:12" ht="15.75" outlineLevel="1">
      <c r="A88" s="2" t="s">
        <v>112</v>
      </c>
      <c r="B88" s="2" t="s">
        <v>131</v>
      </c>
      <c r="C88" s="4" t="s">
        <v>132</v>
      </c>
      <c r="D88" s="2" t="s">
        <v>118</v>
      </c>
      <c r="E88" s="2" t="s">
        <v>125</v>
      </c>
      <c r="F88" s="2" t="s">
        <v>98</v>
      </c>
      <c r="G88" s="2" t="s">
        <v>35</v>
      </c>
      <c r="H88" s="2" t="s">
        <v>175</v>
      </c>
      <c r="I88" s="2" t="s">
        <v>174</v>
      </c>
      <c r="J88" s="34">
        <f t="shared" si="4"/>
        <v>57110</v>
      </c>
      <c r="K88" s="34">
        <f>504923.7-447813.7</f>
        <v>57110</v>
      </c>
      <c r="L88" s="34"/>
    </row>
    <row r="89" spans="1:12" ht="26.25" customHeight="1" outlineLevel="1">
      <c r="A89" s="2" t="s">
        <v>112</v>
      </c>
      <c r="B89" s="2" t="s">
        <v>133</v>
      </c>
      <c r="C89" s="4" t="s">
        <v>134</v>
      </c>
      <c r="D89" s="2" t="s">
        <v>122</v>
      </c>
      <c r="E89" s="2" t="s">
        <v>135</v>
      </c>
      <c r="F89" s="2" t="s">
        <v>40</v>
      </c>
      <c r="G89" s="2" t="s">
        <v>41</v>
      </c>
      <c r="H89" s="2" t="s">
        <v>175</v>
      </c>
      <c r="I89" s="2" t="s">
        <v>174</v>
      </c>
      <c r="J89" s="34">
        <f t="shared" si="4"/>
        <v>83970</v>
      </c>
      <c r="K89" s="34">
        <v>83970</v>
      </c>
      <c r="L89" s="34"/>
    </row>
    <row r="90" spans="1:12" ht="24.75" customHeight="1" outlineLevel="1">
      <c r="A90" s="2" t="s">
        <v>112</v>
      </c>
      <c r="B90" s="2" t="s">
        <v>133</v>
      </c>
      <c r="C90" s="4" t="s">
        <v>134</v>
      </c>
      <c r="D90" s="2" t="s">
        <v>122</v>
      </c>
      <c r="E90" s="2" t="s">
        <v>135</v>
      </c>
      <c r="F90" s="2" t="s">
        <v>40</v>
      </c>
      <c r="G90" s="2" t="s">
        <v>43</v>
      </c>
      <c r="H90" s="2" t="s">
        <v>175</v>
      </c>
      <c r="I90" s="2" t="s">
        <v>174</v>
      </c>
      <c r="J90" s="34">
        <f t="shared" si="4"/>
        <v>22000.74</v>
      </c>
      <c r="K90" s="34">
        <v>22000.74</v>
      </c>
      <c r="L90" s="34"/>
    </row>
    <row r="91" spans="1:12" ht="15.75" outlineLevel="1">
      <c r="A91" s="2" t="s">
        <v>112</v>
      </c>
      <c r="B91" s="2"/>
      <c r="C91" s="4" t="s">
        <v>225</v>
      </c>
      <c r="D91" s="2" t="s">
        <v>114</v>
      </c>
      <c r="E91" s="2" t="s">
        <v>115</v>
      </c>
      <c r="F91" s="2" t="s">
        <v>40</v>
      </c>
      <c r="G91" s="2"/>
      <c r="H91" s="2" t="s">
        <v>175</v>
      </c>
      <c r="I91" s="2" t="s">
        <v>180</v>
      </c>
      <c r="J91" s="34">
        <f t="shared" si="4"/>
        <v>1221556.23</v>
      </c>
      <c r="K91" s="34"/>
      <c r="L91" s="34">
        <v>1221556.23</v>
      </c>
    </row>
    <row r="92" spans="1:12" ht="15.75" outlineLevel="1">
      <c r="A92" s="2" t="s">
        <v>112</v>
      </c>
      <c r="B92" s="2"/>
      <c r="C92" s="4" t="s">
        <v>226</v>
      </c>
      <c r="D92" s="2" t="s">
        <v>221</v>
      </c>
      <c r="E92" s="2" t="s">
        <v>115</v>
      </c>
      <c r="F92" s="2" t="s">
        <v>40</v>
      </c>
      <c r="G92" s="2"/>
      <c r="H92" s="2" t="s">
        <v>175</v>
      </c>
      <c r="I92" s="2" t="s">
        <v>180</v>
      </c>
      <c r="J92" s="34">
        <f t="shared" si="4"/>
        <v>712753.77</v>
      </c>
      <c r="K92" s="34"/>
      <c r="L92" s="34">
        <v>712753.77</v>
      </c>
    </row>
    <row r="93" spans="1:12" ht="15.75" outlineLevel="1">
      <c r="A93" s="2" t="s">
        <v>112</v>
      </c>
      <c r="B93" s="2"/>
      <c r="C93" s="4" t="s">
        <v>227</v>
      </c>
      <c r="D93" s="2" t="s">
        <v>221</v>
      </c>
      <c r="E93" s="2" t="s">
        <v>222</v>
      </c>
      <c r="F93" s="2" t="s">
        <v>40</v>
      </c>
      <c r="G93" s="2"/>
      <c r="H93" s="2" t="s">
        <v>175</v>
      </c>
      <c r="I93" s="2" t="s">
        <v>180</v>
      </c>
      <c r="J93" s="34">
        <f t="shared" si="4"/>
        <v>3820</v>
      </c>
      <c r="K93" s="34"/>
      <c r="L93" s="34">
        <v>3820</v>
      </c>
    </row>
    <row r="94" spans="1:12" ht="15.75" outlineLevel="1">
      <c r="A94" s="2" t="s">
        <v>112</v>
      </c>
      <c r="B94" s="2"/>
      <c r="C94" s="4" t="s">
        <v>228</v>
      </c>
      <c r="D94" s="2" t="s">
        <v>122</v>
      </c>
      <c r="E94" s="2" t="s">
        <v>115</v>
      </c>
      <c r="F94" s="2" t="s">
        <v>40</v>
      </c>
      <c r="G94" s="2"/>
      <c r="H94" s="2" t="s">
        <v>175</v>
      </c>
      <c r="I94" s="2" t="s">
        <v>180</v>
      </c>
      <c r="J94" s="34">
        <f t="shared" si="4"/>
        <v>12055</v>
      </c>
      <c r="K94" s="34"/>
      <c r="L94" s="34">
        <v>12055</v>
      </c>
    </row>
    <row r="95" spans="1:12" ht="25.5" outlineLevel="1">
      <c r="A95" s="8" t="s">
        <v>112</v>
      </c>
      <c r="B95" s="8"/>
      <c r="C95" s="25" t="s">
        <v>229</v>
      </c>
      <c r="D95" s="8" t="s">
        <v>223</v>
      </c>
      <c r="E95" s="8" t="s">
        <v>224</v>
      </c>
      <c r="F95" s="8" t="s">
        <v>40</v>
      </c>
      <c r="G95" s="8"/>
      <c r="H95" s="8" t="s">
        <v>175</v>
      </c>
      <c r="I95" s="8" t="s">
        <v>180</v>
      </c>
      <c r="J95" s="35">
        <f t="shared" si="4"/>
        <v>49815</v>
      </c>
      <c r="K95" s="35"/>
      <c r="L95" s="35">
        <v>49815</v>
      </c>
    </row>
    <row r="96" spans="1:12" ht="15.75">
      <c r="A96" s="24" t="s">
        <v>136</v>
      </c>
      <c r="B96" s="50" t="s">
        <v>137</v>
      </c>
      <c r="C96" s="50"/>
      <c r="D96" s="24" t="s">
        <v>1</v>
      </c>
      <c r="E96" s="24" t="s">
        <v>1</v>
      </c>
      <c r="F96" s="24" t="s">
        <v>1</v>
      </c>
      <c r="G96" s="24" t="s">
        <v>1</v>
      </c>
      <c r="H96" s="24"/>
      <c r="I96" s="24"/>
      <c r="J96" s="36">
        <f>SUM(J97:J99)</f>
        <v>89669.31</v>
      </c>
      <c r="K96" s="36">
        <f>SUM(K97:K99)</f>
        <v>89669.31</v>
      </c>
      <c r="L96" s="36">
        <f>SUM(L97:L99)</f>
        <v>0</v>
      </c>
    </row>
    <row r="97" spans="1:12" ht="15.75" outlineLevel="1">
      <c r="A97" s="2" t="s">
        <v>136</v>
      </c>
      <c r="B97" s="2" t="s">
        <v>139</v>
      </c>
      <c r="C97" s="4" t="s">
        <v>140</v>
      </c>
      <c r="D97" s="2" t="s">
        <v>29</v>
      </c>
      <c r="E97" s="2" t="s">
        <v>138</v>
      </c>
      <c r="F97" s="2" t="s">
        <v>40</v>
      </c>
      <c r="G97" s="2" t="s">
        <v>41</v>
      </c>
      <c r="H97" s="2" t="s">
        <v>175</v>
      </c>
      <c r="I97" s="2" t="s">
        <v>174</v>
      </c>
      <c r="J97" s="34">
        <f>K97+L97</f>
        <v>70935.31</v>
      </c>
      <c r="K97" s="34">
        <v>70935.31</v>
      </c>
      <c r="L97" s="34"/>
    </row>
    <row r="98" spans="1:12" ht="15.75" outlineLevel="1">
      <c r="A98" s="2" t="s">
        <v>136</v>
      </c>
      <c r="B98" s="2" t="s">
        <v>139</v>
      </c>
      <c r="C98" s="4" t="s">
        <v>140</v>
      </c>
      <c r="D98" s="2" t="s">
        <v>29</v>
      </c>
      <c r="E98" s="2" t="s">
        <v>138</v>
      </c>
      <c r="F98" s="2" t="s">
        <v>40</v>
      </c>
      <c r="G98" s="2" t="s">
        <v>43</v>
      </c>
      <c r="H98" s="2" t="s">
        <v>175</v>
      </c>
      <c r="I98" s="2" t="s">
        <v>174</v>
      </c>
      <c r="J98" s="34">
        <f>K98+L98</f>
        <v>18734</v>
      </c>
      <c r="K98" s="34">
        <f>19760-1026</f>
        <v>18734</v>
      </c>
      <c r="L98" s="34"/>
    </row>
    <row r="99" spans="1:12" ht="15.75" outlineLevel="1">
      <c r="A99" s="2" t="s">
        <v>136</v>
      </c>
      <c r="B99" s="2" t="s">
        <v>139</v>
      </c>
      <c r="C99" s="4" t="s">
        <v>140</v>
      </c>
      <c r="D99" s="2" t="s">
        <v>29</v>
      </c>
      <c r="E99" s="2" t="s">
        <v>138</v>
      </c>
      <c r="F99" s="2" t="s">
        <v>40</v>
      </c>
      <c r="G99" s="2" t="s">
        <v>35</v>
      </c>
      <c r="H99" s="2" t="s">
        <v>175</v>
      </c>
      <c r="I99" s="2" t="s">
        <v>174</v>
      </c>
      <c r="J99" s="34">
        <f>K99+L99</f>
        <v>0</v>
      </c>
      <c r="K99" s="34">
        <f>118.58-118.58</f>
        <v>0</v>
      </c>
      <c r="L99" s="34"/>
    </row>
    <row r="100" spans="1:12" ht="15.75">
      <c r="A100" s="3" t="s">
        <v>141</v>
      </c>
      <c r="B100" s="45" t="s">
        <v>142</v>
      </c>
      <c r="C100" s="46"/>
      <c r="D100" s="5" t="s">
        <v>1</v>
      </c>
      <c r="E100" s="5" t="s">
        <v>1</v>
      </c>
      <c r="F100" s="5" t="s">
        <v>1</v>
      </c>
      <c r="G100" s="5" t="s">
        <v>1</v>
      </c>
      <c r="H100" s="5"/>
      <c r="I100" s="5"/>
      <c r="J100" s="32">
        <f>SUM(J101:J108)</f>
        <v>103066.1</v>
      </c>
      <c r="K100" s="32">
        <f>SUM(K101:K107)</f>
        <v>88010.1</v>
      </c>
      <c r="L100" s="32">
        <f>SUM(L101:L108)</f>
        <v>15056</v>
      </c>
    </row>
    <row r="101" spans="1:12" ht="15" customHeight="1" outlineLevel="1">
      <c r="A101" s="2" t="s">
        <v>141</v>
      </c>
      <c r="B101" s="2" t="s">
        <v>143</v>
      </c>
      <c r="C101" s="4" t="s">
        <v>144</v>
      </c>
      <c r="D101" s="2" t="s">
        <v>145</v>
      </c>
      <c r="E101" s="2" t="s">
        <v>146</v>
      </c>
      <c r="F101" s="2" t="s">
        <v>27</v>
      </c>
      <c r="G101" s="2" t="s">
        <v>35</v>
      </c>
      <c r="H101" s="2" t="s">
        <v>175</v>
      </c>
      <c r="I101" s="2" t="s">
        <v>174</v>
      </c>
      <c r="J101" s="34">
        <f>K101+L101</f>
        <v>26152.73</v>
      </c>
      <c r="K101" s="34">
        <v>26152.73</v>
      </c>
      <c r="L101" s="34"/>
    </row>
    <row r="102" spans="1:12" ht="25.5" outlineLevel="1">
      <c r="A102" s="2" t="s">
        <v>141</v>
      </c>
      <c r="B102" s="2" t="s">
        <v>13</v>
      </c>
      <c r="C102" s="4" t="s">
        <v>147</v>
      </c>
      <c r="D102" s="2" t="s">
        <v>148</v>
      </c>
      <c r="E102" s="2" t="s">
        <v>149</v>
      </c>
      <c r="F102" s="2" t="s">
        <v>40</v>
      </c>
      <c r="G102" s="2" t="s">
        <v>31</v>
      </c>
      <c r="H102" s="2" t="s">
        <v>175</v>
      </c>
      <c r="I102" s="2" t="s">
        <v>174</v>
      </c>
      <c r="J102" s="34">
        <f aca="true" t="shared" si="5" ref="J102:J108">K102+L102</f>
        <v>22106.59</v>
      </c>
      <c r="K102" s="34">
        <v>22106.59</v>
      </c>
      <c r="L102" s="34"/>
    </row>
    <row r="103" spans="1:12" ht="25.5" outlineLevel="1">
      <c r="A103" s="2" t="s">
        <v>141</v>
      </c>
      <c r="B103" s="2" t="s">
        <v>150</v>
      </c>
      <c r="C103" s="4" t="s">
        <v>151</v>
      </c>
      <c r="D103" s="2" t="s">
        <v>17</v>
      </c>
      <c r="E103" s="2" t="s">
        <v>152</v>
      </c>
      <c r="F103" s="2" t="s">
        <v>97</v>
      </c>
      <c r="G103" s="2" t="s">
        <v>20</v>
      </c>
      <c r="H103" s="2" t="s">
        <v>175</v>
      </c>
      <c r="I103" s="2" t="s">
        <v>174</v>
      </c>
      <c r="J103" s="34">
        <f t="shared" si="5"/>
        <v>565.94</v>
      </c>
      <c r="K103" s="34">
        <v>565.94</v>
      </c>
      <c r="L103" s="34"/>
    </row>
    <row r="104" spans="1:12" ht="25.5" outlineLevel="1">
      <c r="A104" s="2" t="s">
        <v>141</v>
      </c>
      <c r="B104" s="2" t="s">
        <v>150</v>
      </c>
      <c r="C104" s="4" t="s">
        <v>151</v>
      </c>
      <c r="D104" s="2" t="s">
        <v>145</v>
      </c>
      <c r="E104" s="2" t="s">
        <v>153</v>
      </c>
      <c r="F104" s="2" t="s">
        <v>27</v>
      </c>
      <c r="G104" s="2" t="s">
        <v>14</v>
      </c>
      <c r="H104" s="2" t="s">
        <v>175</v>
      </c>
      <c r="I104" s="2" t="s">
        <v>174</v>
      </c>
      <c r="J104" s="34">
        <f t="shared" si="5"/>
        <v>800</v>
      </c>
      <c r="K104" s="34">
        <v>800</v>
      </c>
      <c r="L104" s="34"/>
    </row>
    <row r="105" spans="1:12" ht="38.25" outlineLevel="1">
      <c r="A105" s="2" t="s">
        <v>141</v>
      </c>
      <c r="B105" s="2" t="s">
        <v>154</v>
      </c>
      <c r="C105" s="4" t="s">
        <v>155</v>
      </c>
      <c r="D105" s="2" t="s">
        <v>95</v>
      </c>
      <c r="E105" s="2" t="s">
        <v>156</v>
      </c>
      <c r="F105" s="2" t="s">
        <v>157</v>
      </c>
      <c r="G105" s="2" t="s">
        <v>20</v>
      </c>
      <c r="H105" s="2" t="s">
        <v>175</v>
      </c>
      <c r="I105" s="2" t="s">
        <v>174</v>
      </c>
      <c r="J105" s="34">
        <f t="shared" si="5"/>
        <v>38384.84</v>
      </c>
      <c r="K105" s="34">
        <v>38384.84</v>
      </c>
      <c r="L105" s="34"/>
    </row>
    <row r="106" spans="1:12" ht="25.5" outlineLevel="1">
      <c r="A106" s="2" t="s">
        <v>141</v>
      </c>
      <c r="B106" s="2" t="s">
        <v>158</v>
      </c>
      <c r="C106" s="4" t="s">
        <v>159</v>
      </c>
      <c r="D106" s="2" t="s">
        <v>17</v>
      </c>
      <c r="E106" s="2" t="s">
        <v>160</v>
      </c>
      <c r="F106" s="2" t="s">
        <v>97</v>
      </c>
      <c r="G106" s="2" t="s">
        <v>20</v>
      </c>
      <c r="H106" s="2" t="s">
        <v>175</v>
      </c>
      <c r="I106" s="2" t="s">
        <v>174</v>
      </c>
      <c r="J106" s="34">
        <f t="shared" si="5"/>
        <v>0</v>
      </c>
      <c r="K106" s="34">
        <f>226-226</f>
        <v>0</v>
      </c>
      <c r="L106" s="34"/>
    </row>
    <row r="107" spans="1:12" ht="12.75" customHeight="1" outlineLevel="1">
      <c r="A107" s="8" t="s">
        <v>141</v>
      </c>
      <c r="B107" s="8" t="s">
        <v>161</v>
      </c>
      <c r="C107" s="9" t="s">
        <v>162</v>
      </c>
      <c r="D107" s="8" t="s">
        <v>17</v>
      </c>
      <c r="E107" s="8" t="s">
        <v>163</v>
      </c>
      <c r="F107" s="8" t="s">
        <v>19</v>
      </c>
      <c r="G107" s="8" t="s">
        <v>46</v>
      </c>
      <c r="H107" s="8" t="s">
        <v>175</v>
      </c>
      <c r="I107" s="8" t="s">
        <v>174</v>
      </c>
      <c r="J107" s="35">
        <f t="shared" si="5"/>
        <v>0</v>
      </c>
      <c r="K107" s="35">
        <f>25000-25000</f>
        <v>0</v>
      </c>
      <c r="L107" s="35"/>
    </row>
    <row r="108" spans="1:12" ht="12.75" customHeight="1" outlineLevel="1">
      <c r="A108" s="8" t="s">
        <v>141</v>
      </c>
      <c r="B108" s="8"/>
      <c r="C108" s="9" t="s">
        <v>232</v>
      </c>
      <c r="D108" s="8" t="s">
        <v>148</v>
      </c>
      <c r="E108" s="8" t="s">
        <v>233</v>
      </c>
      <c r="F108" s="8" t="s">
        <v>40</v>
      </c>
      <c r="G108" s="8" t="s">
        <v>46</v>
      </c>
      <c r="H108" s="8" t="s">
        <v>175</v>
      </c>
      <c r="I108" s="8" t="s">
        <v>180</v>
      </c>
      <c r="J108" s="35">
        <f t="shared" si="5"/>
        <v>15056</v>
      </c>
      <c r="K108" s="35"/>
      <c r="L108" s="35">
        <v>15056</v>
      </c>
    </row>
    <row r="109" spans="1:12" s="10" customFormat="1" ht="15.75" outlineLevel="1">
      <c r="A109" s="3" t="s">
        <v>185</v>
      </c>
      <c r="B109" s="45" t="s">
        <v>186</v>
      </c>
      <c r="C109" s="46"/>
      <c r="D109" s="5"/>
      <c r="E109" s="5"/>
      <c r="F109" s="5"/>
      <c r="G109" s="5"/>
      <c r="H109" s="5"/>
      <c r="I109" s="5"/>
      <c r="J109" s="32">
        <f>J110+J111</f>
        <v>2518500</v>
      </c>
      <c r="K109" s="32">
        <f>K110+K111</f>
        <v>2021500</v>
      </c>
      <c r="L109" s="33">
        <f>L110+L111</f>
        <v>497000</v>
      </c>
    </row>
    <row r="110" spans="1:12" s="10" customFormat="1" ht="38.25" outlineLevel="1">
      <c r="A110" s="26" t="s">
        <v>185</v>
      </c>
      <c r="B110" s="18" t="s">
        <v>164</v>
      </c>
      <c r="C110" s="17" t="s">
        <v>165</v>
      </c>
      <c r="D110" s="18" t="s">
        <v>17</v>
      </c>
      <c r="E110" s="18" t="s">
        <v>166</v>
      </c>
      <c r="F110" s="18" t="s">
        <v>97</v>
      </c>
      <c r="G110" s="18" t="s">
        <v>35</v>
      </c>
      <c r="H110" s="2" t="s">
        <v>175</v>
      </c>
      <c r="I110" s="2" t="s">
        <v>174</v>
      </c>
      <c r="J110" s="37">
        <f>K110+L110</f>
        <v>2021500</v>
      </c>
      <c r="K110" s="38">
        <v>2021500</v>
      </c>
      <c r="L110" s="39"/>
    </row>
    <row r="111" spans="1:12" ht="15.75" outlineLevel="1">
      <c r="A111" s="11" t="s">
        <v>185</v>
      </c>
      <c r="B111" s="2"/>
      <c r="C111" s="4" t="s">
        <v>187</v>
      </c>
      <c r="D111" s="2" t="s">
        <v>11</v>
      </c>
      <c r="E111" s="2" t="s">
        <v>188</v>
      </c>
      <c r="F111" s="2" t="s">
        <v>27</v>
      </c>
      <c r="G111" s="2" t="s">
        <v>14</v>
      </c>
      <c r="H111" s="2" t="s">
        <v>175</v>
      </c>
      <c r="I111" s="2" t="s">
        <v>180</v>
      </c>
      <c r="J111" s="34">
        <f>K111+L111</f>
        <v>497000</v>
      </c>
      <c r="K111" s="34"/>
      <c r="L111" s="34">
        <v>497000</v>
      </c>
    </row>
    <row r="112" spans="1:12" ht="15.75">
      <c r="A112" s="47" t="s">
        <v>230</v>
      </c>
      <c r="B112" s="48"/>
      <c r="C112" s="49"/>
      <c r="D112" s="6"/>
      <c r="E112" s="6"/>
      <c r="F112" s="6"/>
      <c r="G112" s="6"/>
      <c r="H112" s="6"/>
      <c r="I112" s="6"/>
      <c r="J112" s="40">
        <f>J7+J9+J11+J22+J47+J75+J78+J96+J100+J109</f>
        <v>51539950.08</v>
      </c>
      <c r="K112" s="40">
        <f>K7+K9+K11+K22+K47+K75+K78+K96+K100+K109</f>
        <v>42842799.82</v>
      </c>
      <c r="L112" s="40">
        <f>L7+L9+L11+L22+L47+L75+L78+L96+L100+L109</f>
        <v>8697150.26</v>
      </c>
    </row>
    <row r="113" spans="1:12" ht="30" customHeight="1">
      <c r="A113" s="52" t="s">
        <v>231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ht="42.75" customHeight="1">
      <c r="A114" s="1"/>
    </row>
  </sheetData>
  <mergeCells count="25">
    <mergeCell ref="F1:H1"/>
    <mergeCell ref="A113:L113"/>
    <mergeCell ref="A3:L3"/>
    <mergeCell ref="H5:H6"/>
    <mergeCell ref="I5:I6"/>
    <mergeCell ref="J5:J6"/>
    <mergeCell ref="K5:L5"/>
    <mergeCell ref="D5:D6"/>
    <mergeCell ref="E5:E6"/>
    <mergeCell ref="F5:F6"/>
    <mergeCell ref="A5:A6"/>
    <mergeCell ref="B5:B6"/>
    <mergeCell ref="C5:C6"/>
    <mergeCell ref="A112:C112"/>
    <mergeCell ref="B100:C100"/>
    <mergeCell ref="B109:C109"/>
    <mergeCell ref="B96:C96"/>
    <mergeCell ref="B78:C78"/>
    <mergeCell ref="G5:G6"/>
    <mergeCell ref="B7:C7"/>
    <mergeCell ref="B47:C47"/>
    <mergeCell ref="B75:C75"/>
    <mergeCell ref="B22:C22"/>
    <mergeCell ref="B11:C11"/>
    <mergeCell ref="B9:C9"/>
  </mergeCells>
  <printOptions/>
  <pageMargins left="0.1968503937007874" right="0.1968503937007874" top="0.35433070866141736" bottom="0.1968503937007874" header="0.1574803149606299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2009-09-17T03:58:25Z</cp:lastPrinted>
  <dcterms:created xsi:type="dcterms:W3CDTF">2002-03-11T10:22:12Z</dcterms:created>
  <dcterms:modified xsi:type="dcterms:W3CDTF">2009-10-07T05:39:03Z</dcterms:modified>
  <cp:category/>
  <cp:version/>
  <cp:contentType/>
  <cp:contentStatus/>
</cp:coreProperties>
</file>